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0848"/>
  </bookViews>
  <sheets>
    <sheet name="2015" sheetId="1" r:id="rId1"/>
  </sheets>
  <definedNames>
    <definedName name="_xlnm._FilterDatabase" localSheetId="0" hidden="1">'2015'!$A$12:$AB$83</definedName>
  </definedNames>
  <calcPr calcId="125725"/>
</workbook>
</file>

<file path=xl/calcChain.xml><?xml version="1.0" encoding="utf-8"?>
<calcChain xmlns="http://schemas.openxmlformats.org/spreadsheetml/2006/main">
  <c r="X13" i="1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13"/>
  <c r="G14" l="1"/>
  <c r="Z14" s="1"/>
  <c r="AA14" s="1"/>
  <c r="G15"/>
  <c r="Z15" s="1"/>
  <c r="AA15" s="1"/>
  <c r="G16"/>
  <c r="Z16" s="1"/>
  <c r="AA16" s="1"/>
  <c r="G17"/>
  <c r="Z17" s="1"/>
  <c r="AA17" s="1"/>
  <c r="G18"/>
  <c r="Z18" s="1"/>
  <c r="AA18" s="1"/>
  <c r="G19"/>
  <c r="Z19" s="1"/>
  <c r="AA19" s="1"/>
  <c r="G20"/>
  <c r="Z20" s="1"/>
  <c r="AA20" s="1"/>
  <c r="G21"/>
  <c r="Z21" s="1"/>
  <c r="AA21" s="1"/>
  <c r="G22"/>
  <c r="Z22" s="1"/>
  <c r="AA22" s="1"/>
  <c r="G23"/>
  <c r="Z23" s="1"/>
  <c r="AA23" s="1"/>
  <c r="G24"/>
  <c r="Z24" s="1"/>
  <c r="AA24" s="1"/>
  <c r="G25"/>
  <c r="Z25" s="1"/>
  <c r="AA25" s="1"/>
  <c r="G26"/>
  <c r="Z26" s="1"/>
  <c r="AA26" s="1"/>
  <c r="G27"/>
  <c r="Z27" s="1"/>
  <c r="AA27" s="1"/>
  <c r="G28"/>
  <c r="Z28" s="1"/>
  <c r="AA28" s="1"/>
  <c r="G29"/>
  <c r="Z29" s="1"/>
  <c r="AA29" s="1"/>
  <c r="G30"/>
  <c r="Z30" s="1"/>
  <c r="AA30" s="1"/>
  <c r="G31"/>
  <c r="Z31" s="1"/>
  <c r="AA31" s="1"/>
  <c r="G32"/>
  <c r="Z32" s="1"/>
  <c r="AA32" s="1"/>
  <c r="G33"/>
  <c r="Z33" s="1"/>
  <c r="AA33" s="1"/>
  <c r="G34"/>
  <c r="Z34" s="1"/>
  <c r="AA34" s="1"/>
  <c r="G35"/>
  <c r="Z35" s="1"/>
  <c r="AA35" s="1"/>
  <c r="G36"/>
  <c r="Z36" s="1"/>
  <c r="AA36" s="1"/>
  <c r="G37"/>
  <c r="Z37" s="1"/>
  <c r="AA37" s="1"/>
  <c r="G38"/>
  <c r="Z38" s="1"/>
  <c r="AA38" s="1"/>
  <c r="G39"/>
  <c r="Z39" s="1"/>
  <c r="AA39" s="1"/>
  <c r="G40"/>
  <c r="Z40" s="1"/>
  <c r="AA40" s="1"/>
  <c r="G41"/>
  <c r="Z41" s="1"/>
  <c r="AA41" s="1"/>
  <c r="G42"/>
  <c r="Z42" s="1"/>
  <c r="AA42" s="1"/>
  <c r="G43"/>
  <c r="Z43" s="1"/>
  <c r="AA43" s="1"/>
  <c r="G44"/>
  <c r="Z44" s="1"/>
  <c r="AA44" s="1"/>
  <c r="G45"/>
  <c r="Z45" s="1"/>
  <c r="AA45" s="1"/>
  <c r="G46"/>
  <c r="Z46" s="1"/>
  <c r="AA46" s="1"/>
  <c r="G47"/>
  <c r="Z47" s="1"/>
  <c r="AA47" s="1"/>
  <c r="G48"/>
  <c r="Z48" s="1"/>
  <c r="AA48" s="1"/>
  <c r="G49"/>
  <c r="Z49" s="1"/>
  <c r="AA49" s="1"/>
  <c r="G50"/>
  <c r="Z50" s="1"/>
  <c r="AA50" s="1"/>
  <c r="G51"/>
  <c r="Z51" s="1"/>
  <c r="AA51" s="1"/>
  <c r="G52"/>
  <c r="Z52" s="1"/>
  <c r="AA52" s="1"/>
  <c r="G53"/>
  <c r="Z53" s="1"/>
  <c r="AA53" s="1"/>
  <c r="G54"/>
  <c r="Z54" s="1"/>
  <c r="AA54" s="1"/>
  <c r="G55"/>
  <c r="Z55" s="1"/>
  <c r="AA55" s="1"/>
  <c r="G56"/>
  <c r="Z56" s="1"/>
  <c r="AA56" s="1"/>
  <c r="G57"/>
  <c r="Z57" s="1"/>
  <c r="AA57" s="1"/>
  <c r="G58"/>
  <c r="Z58" s="1"/>
  <c r="AA58" s="1"/>
  <c r="G59"/>
  <c r="Z59" s="1"/>
  <c r="AA59" s="1"/>
  <c r="G60"/>
  <c r="Z60" s="1"/>
  <c r="AA60" s="1"/>
  <c r="G61"/>
  <c r="Z61" s="1"/>
  <c r="AA61" s="1"/>
  <c r="G62"/>
  <c r="Z62" s="1"/>
  <c r="AA62" s="1"/>
  <c r="G63"/>
  <c r="Z63" s="1"/>
  <c r="AA63" s="1"/>
  <c r="G64"/>
  <c r="Z64" s="1"/>
  <c r="AA64" s="1"/>
  <c r="G65"/>
  <c r="Z65" s="1"/>
  <c r="AA65" s="1"/>
  <c r="G66"/>
  <c r="Z66" s="1"/>
  <c r="AA66" s="1"/>
  <c r="G67"/>
  <c r="Z67" s="1"/>
  <c r="AA67" s="1"/>
  <c r="G68"/>
  <c r="Z68" s="1"/>
  <c r="AA68" s="1"/>
  <c r="G69"/>
  <c r="Z69" s="1"/>
  <c r="AA69" s="1"/>
  <c r="G70"/>
  <c r="Z70" s="1"/>
  <c r="AA70" s="1"/>
  <c r="G71"/>
  <c r="Z71" s="1"/>
  <c r="AA71" s="1"/>
  <c r="G72"/>
  <c r="Z72" s="1"/>
  <c r="AA72" s="1"/>
  <c r="G73"/>
  <c r="Z73" s="1"/>
  <c r="AA73" s="1"/>
  <c r="G74"/>
  <c r="Z74" s="1"/>
  <c r="AA74" s="1"/>
  <c r="G75"/>
  <c r="Z75" s="1"/>
  <c r="AA75" s="1"/>
  <c r="G76"/>
  <c r="Z76" s="1"/>
  <c r="AA76" s="1"/>
  <c r="G77"/>
  <c r="Z77" s="1"/>
  <c r="AA77" s="1"/>
  <c r="G78"/>
  <c r="Z78" s="1"/>
  <c r="AA78" s="1"/>
  <c r="G79"/>
  <c r="Z79" s="1"/>
  <c r="AA79" s="1"/>
  <c r="G80"/>
  <c r="Z80" s="1"/>
  <c r="AA80" s="1"/>
  <c r="G81"/>
  <c r="Z81" s="1"/>
  <c r="AA81" s="1"/>
  <c r="G82"/>
  <c r="Z82" s="1"/>
  <c r="AA82" s="1"/>
  <c r="G83"/>
  <c r="Z83" s="1"/>
  <c r="AA83" s="1"/>
  <c r="G13"/>
  <c r="Z13" s="1"/>
  <c r="AA13" s="1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6"/>
  <c r="X57"/>
  <c r="X58"/>
  <c r="X59"/>
  <c r="X60"/>
  <c r="X61"/>
  <c r="X62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S59"/>
  <c r="T59" s="1"/>
  <c r="J59" l="1"/>
  <c r="L59" s="1"/>
  <c r="M59" s="1"/>
  <c r="S13" l="1"/>
  <c r="T13" s="1"/>
  <c r="S14"/>
  <c r="T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34"/>
  <c r="T34" s="1"/>
  <c r="S35"/>
  <c r="T35" s="1"/>
  <c r="S36"/>
  <c r="T36" s="1"/>
  <c r="S37"/>
  <c r="T37" s="1"/>
  <c r="S38"/>
  <c r="T38" s="1"/>
  <c r="S39"/>
  <c r="T39" s="1"/>
  <c r="S40"/>
  <c r="T40" s="1"/>
  <c r="S41"/>
  <c r="T41" s="1"/>
  <c r="S42"/>
  <c r="T42" s="1"/>
  <c r="S43"/>
  <c r="T43" s="1"/>
  <c r="S44"/>
  <c r="T44" s="1"/>
  <c r="S45"/>
  <c r="T45" s="1"/>
  <c r="S46"/>
  <c r="T46" s="1"/>
  <c r="S47"/>
  <c r="T47" s="1"/>
  <c r="S48"/>
  <c r="T48" s="1"/>
  <c r="S49"/>
  <c r="T49" s="1"/>
  <c r="S50"/>
  <c r="T50" s="1"/>
  <c r="S51"/>
  <c r="T51" s="1"/>
  <c r="S52"/>
  <c r="T52" s="1"/>
  <c r="S53"/>
  <c r="T53" s="1"/>
  <c r="S54"/>
  <c r="T54" s="1"/>
  <c r="S55"/>
  <c r="T55" s="1"/>
  <c r="S56"/>
  <c r="T56" s="1"/>
  <c r="S57"/>
  <c r="T57" s="1"/>
  <c r="S58"/>
  <c r="T58" s="1"/>
  <c r="S60"/>
  <c r="T60" s="1"/>
  <c r="S61"/>
  <c r="T61" s="1"/>
  <c r="S62"/>
  <c r="T62" s="1"/>
  <c r="S63"/>
  <c r="T63" s="1"/>
  <c r="S64"/>
  <c r="T64" s="1"/>
  <c r="S65"/>
  <c r="T65" s="1"/>
  <c r="S66"/>
  <c r="T66" s="1"/>
  <c r="S67"/>
  <c r="T67" s="1"/>
  <c r="S68"/>
  <c r="T68" s="1"/>
  <c r="S69"/>
  <c r="T69" s="1"/>
  <c r="S70"/>
  <c r="T70" s="1"/>
  <c r="S71"/>
  <c r="T71" s="1"/>
  <c r="S72"/>
  <c r="T72" s="1"/>
  <c r="S73"/>
  <c r="T73" s="1"/>
  <c r="S74"/>
  <c r="T74" s="1"/>
  <c r="S75"/>
  <c r="T75" s="1"/>
  <c r="S76"/>
  <c r="T76" s="1"/>
  <c r="S77"/>
  <c r="T77" s="1"/>
  <c r="S78"/>
  <c r="T78" s="1"/>
  <c r="S79"/>
  <c r="T79" s="1"/>
  <c r="S80"/>
  <c r="T80" s="1"/>
  <c r="S81"/>
  <c r="T81" s="1"/>
  <c r="S82"/>
  <c r="T82" s="1"/>
  <c r="S83"/>
  <c r="T83" s="1"/>
  <c r="J14"/>
  <c r="L14" s="1"/>
  <c r="M14" s="1"/>
  <c r="J15"/>
  <c r="L15" s="1"/>
  <c r="M15" s="1"/>
  <c r="J16"/>
  <c r="L16" s="1"/>
  <c r="M16" s="1"/>
  <c r="J17"/>
  <c r="L17" s="1"/>
  <c r="M17" s="1"/>
  <c r="J18"/>
  <c r="L18" s="1"/>
  <c r="M18" s="1"/>
  <c r="J19"/>
  <c r="L19" s="1"/>
  <c r="M19" s="1"/>
  <c r="J20"/>
  <c r="L20" s="1"/>
  <c r="M20" s="1"/>
  <c r="J21"/>
  <c r="L21" s="1"/>
  <c r="M21" s="1"/>
  <c r="J22"/>
  <c r="L22" s="1"/>
  <c r="M22" s="1"/>
  <c r="J23"/>
  <c r="L23" s="1"/>
  <c r="M23" s="1"/>
  <c r="J24"/>
  <c r="L24" s="1"/>
  <c r="M24" s="1"/>
  <c r="J25"/>
  <c r="L25" s="1"/>
  <c r="M25" s="1"/>
  <c r="J26"/>
  <c r="L26" s="1"/>
  <c r="M26" s="1"/>
  <c r="J27"/>
  <c r="L27" s="1"/>
  <c r="M27" s="1"/>
  <c r="J28"/>
  <c r="L28" s="1"/>
  <c r="M28" s="1"/>
  <c r="J29"/>
  <c r="L29" s="1"/>
  <c r="M29" s="1"/>
  <c r="J30"/>
  <c r="L30" s="1"/>
  <c r="M30" s="1"/>
  <c r="J31"/>
  <c r="L31" s="1"/>
  <c r="M31" s="1"/>
  <c r="J32"/>
  <c r="L32" s="1"/>
  <c r="M32" s="1"/>
  <c r="J33"/>
  <c r="L33" s="1"/>
  <c r="M33" s="1"/>
  <c r="J34"/>
  <c r="L34" s="1"/>
  <c r="M34" s="1"/>
  <c r="J35"/>
  <c r="L35" s="1"/>
  <c r="M35" s="1"/>
  <c r="J36"/>
  <c r="L36" s="1"/>
  <c r="M36" s="1"/>
  <c r="J37"/>
  <c r="L37" s="1"/>
  <c r="M37" s="1"/>
  <c r="J38"/>
  <c r="L38" s="1"/>
  <c r="M38" s="1"/>
  <c r="J39"/>
  <c r="L39" s="1"/>
  <c r="M39" s="1"/>
  <c r="J40"/>
  <c r="L40" s="1"/>
  <c r="M40" s="1"/>
  <c r="J41"/>
  <c r="L41" s="1"/>
  <c r="M41" s="1"/>
  <c r="J42"/>
  <c r="L42" s="1"/>
  <c r="M42" s="1"/>
  <c r="J43"/>
  <c r="L43" s="1"/>
  <c r="M43" s="1"/>
  <c r="J44"/>
  <c r="L44" s="1"/>
  <c r="M44" s="1"/>
  <c r="J45"/>
  <c r="L45" s="1"/>
  <c r="M45" s="1"/>
  <c r="J46"/>
  <c r="L46" s="1"/>
  <c r="M46" s="1"/>
  <c r="J47"/>
  <c r="L47" s="1"/>
  <c r="M47" s="1"/>
  <c r="J48"/>
  <c r="L48" s="1"/>
  <c r="M48" s="1"/>
  <c r="J49"/>
  <c r="L49" s="1"/>
  <c r="M49" s="1"/>
  <c r="J50"/>
  <c r="L50" s="1"/>
  <c r="M50" s="1"/>
  <c r="J51"/>
  <c r="L51" s="1"/>
  <c r="M51" s="1"/>
  <c r="J52"/>
  <c r="L52" s="1"/>
  <c r="M52" s="1"/>
  <c r="J53"/>
  <c r="L53" s="1"/>
  <c r="M53" s="1"/>
  <c r="J54"/>
  <c r="L54" s="1"/>
  <c r="M54" s="1"/>
  <c r="J55"/>
  <c r="L55" s="1"/>
  <c r="M55" s="1"/>
  <c r="J56"/>
  <c r="L56" s="1"/>
  <c r="M56" s="1"/>
  <c r="J57"/>
  <c r="L57" s="1"/>
  <c r="M57" s="1"/>
  <c r="J58"/>
  <c r="L58" s="1"/>
  <c r="M58" s="1"/>
  <c r="J60"/>
  <c r="L60" s="1"/>
  <c r="M60" s="1"/>
  <c r="J61"/>
  <c r="L61" s="1"/>
  <c r="M61" s="1"/>
  <c r="J62"/>
  <c r="L62" s="1"/>
  <c r="M62" s="1"/>
  <c r="J63"/>
  <c r="L63" s="1"/>
  <c r="M63" s="1"/>
  <c r="J64"/>
  <c r="L64" s="1"/>
  <c r="M64" s="1"/>
  <c r="J65"/>
  <c r="L65" s="1"/>
  <c r="M65" s="1"/>
  <c r="J66"/>
  <c r="L66" s="1"/>
  <c r="M66" s="1"/>
  <c r="J67"/>
  <c r="L67" s="1"/>
  <c r="M67" s="1"/>
  <c r="J68"/>
  <c r="L68" s="1"/>
  <c r="M68" s="1"/>
  <c r="J69"/>
  <c r="L69" s="1"/>
  <c r="M69" s="1"/>
  <c r="J70"/>
  <c r="L70" s="1"/>
  <c r="M70" s="1"/>
  <c r="J71"/>
  <c r="L71" s="1"/>
  <c r="M71" s="1"/>
  <c r="J72"/>
  <c r="L72" s="1"/>
  <c r="M72" s="1"/>
  <c r="J73"/>
  <c r="L73" s="1"/>
  <c r="M73" s="1"/>
  <c r="J74"/>
  <c r="L74" s="1"/>
  <c r="M74" s="1"/>
  <c r="J75"/>
  <c r="L75" s="1"/>
  <c r="M75" s="1"/>
  <c r="J76"/>
  <c r="L76" s="1"/>
  <c r="M76" s="1"/>
  <c r="J77"/>
  <c r="L77" s="1"/>
  <c r="M77" s="1"/>
  <c r="J78"/>
  <c r="L78" s="1"/>
  <c r="M78" s="1"/>
  <c r="J79"/>
  <c r="L79" s="1"/>
  <c r="M79" s="1"/>
  <c r="J80"/>
  <c r="L80" s="1"/>
  <c r="M80" s="1"/>
  <c r="J81"/>
  <c r="L81" s="1"/>
  <c r="M81" s="1"/>
  <c r="J82"/>
  <c r="L82" s="1"/>
  <c r="M82" s="1"/>
  <c r="J83"/>
  <c r="L83" s="1"/>
  <c r="M83" s="1"/>
  <c r="J13"/>
  <c r="L13" s="1"/>
  <c r="M13" s="1"/>
</calcChain>
</file>

<file path=xl/sharedStrings.xml><?xml version="1.0" encoding="utf-8"?>
<sst xmlns="http://schemas.openxmlformats.org/spreadsheetml/2006/main" count="193" uniqueCount="126">
  <si>
    <t>"УТВЕРЖДАЮ"</t>
  </si>
  <si>
    <t>Мониторинг качества финансового менеджмента</t>
  </si>
  <si>
    <t>№№ п/п</t>
  </si>
  <si>
    <t>Наименование территориального органа</t>
  </si>
  <si>
    <t>Общая
 сумма доведенных лимитов</t>
  </si>
  <si>
    <t>Кассовый расход</t>
  </si>
  <si>
    <t>Остаток ЛБО</t>
  </si>
  <si>
    <t>Остаток ЛБО по 213</t>
  </si>
  <si>
    <t>Остаток ЛБО без 213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</si>
  <si>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</si>
  <si>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</si>
  <si>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</si>
  <si>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</si>
  <si>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</si>
  <si>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</si>
  <si>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</si>
  <si>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</si>
  <si>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</si>
  <si>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</si>
  <si>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</si>
  <si>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</si>
  <si>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</si>
  <si>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</si>
  <si>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</si>
  <si>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</si>
  <si>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</si>
  <si>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</si>
  <si>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</si>
  <si>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</si>
  <si>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</si>
  <si>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</si>
  <si>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</si>
  <si>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</si>
  <si>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</si>
  <si>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</si>
  <si>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</si>
  <si>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</si>
  <si>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</si>
  <si>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</si>
  <si>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</si>
  <si>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</si>
  <si>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</si>
  <si>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</si>
  <si>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</si>
  <si>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</si>
  <si>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</si>
  <si>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</si>
  <si>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</si>
  <si>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</si>
  <si>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</si>
  <si>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</si>
  <si>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</si>
  <si>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</si>
  <si>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</si>
  <si>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</si>
  <si>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</si>
  <si>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</si>
  <si>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</si>
  <si>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</si>
  <si>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</si>
  <si>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</si>
  <si>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</si>
  <si>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</si>
  <si>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</si>
  <si>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</si>
  <si>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</si>
  <si>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</si>
  <si>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</si>
  <si>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</si>
  <si>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</si>
  <si>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r>
      <rPr>
        <b/>
        <sz val="8"/>
        <rFont val="Arial Cyr"/>
        <charset val="204"/>
      </rPr>
      <t>ДАЛЬНЕВОСТОЧНОЕ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</si>
  <si>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</si>
  <si>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</si>
  <si>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</si>
  <si>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</si>
  <si>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</si>
  <si>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</si>
  <si>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</si>
  <si>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</si>
  <si>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t>Остаток ЛБО по КОСГУ 213</t>
  </si>
  <si>
    <t>Остаток ЛБО без КОСГУ 213</t>
  </si>
  <si>
    <t>Расчет баллов за остатки ЛБО</t>
  </si>
  <si>
    <t>БАЛЛЫ ЗА ОСТАТКИ ЛБО</t>
  </si>
  <si>
    <t>Кредиторская задолженность</t>
  </si>
  <si>
    <t xml:space="preserve">Расчет баллов за объем кредиторской задолженности </t>
  </si>
  <si>
    <t>БАЛЛЫ ЗА ОБЪЕМ КРЕДИТОРСКОЙ ЗАДОЛЖЕННОСТИ</t>
  </si>
  <si>
    <t>ОЦЕНКА СРЕДНЕГО УРОВНЯ КАЧЕСТВА ФИНАНСОВОГО МЕНЕДЖМЕНТА</t>
  </si>
  <si>
    <t>Л. Н. Никитина</t>
  </si>
  <si>
    <t>10 = 8-9</t>
  </si>
  <si>
    <t>12 = 10-11</t>
  </si>
  <si>
    <t>13 = 12/8*100</t>
  </si>
  <si>
    <t>14 = 13</t>
  </si>
  <si>
    <t>16 = 15/8*100</t>
  </si>
  <si>
    <t>17 = 16</t>
  </si>
  <si>
    <t>Средний объем кассовых расходов за 1 - 3 квартал</t>
  </si>
  <si>
    <t>19 = (9-18)/3</t>
  </si>
  <si>
    <t>БАЛЛЫ ЗА РАВНОМЕРНОСТЬ РАСХОДОВ В ТЕЧЕНИИ ФИНАНСОВОГО ГОДА</t>
  </si>
  <si>
    <t>7 = 3+4+5+6</t>
  </si>
  <si>
    <t>Кассовый расход в 4 квартале</t>
  </si>
  <si>
    <t>ИТОГОВАЯ ОЦЕНКА В БАЛЛАХ</t>
  </si>
  <si>
    <t>20 = (18-19)/19*100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</si>
  <si>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</si>
  <si>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Общее количество баллов за 1 квартал</t>
  </si>
  <si>
    <t>Общее количество баллов за 2 квартал</t>
  </si>
  <si>
    <t>Общее количество баллов за 3 квартал</t>
  </si>
  <si>
    <t>Общее количество баллов за 4 квартал</t>
  </si>
  <si>
    <t>СУММА
 БАЛЛОВ ПО ИТОГАМ 4 КВАРТАЛОВ</t>
  </si>
  <si>
    <t>Начальник Финансового управления - главный бухгалтер</t>
  </si>
  <si>
    <t>стоимость материальных запасов по состоянию на 1 января года, следующего за отчетным</t>
  </si>
  <si>
    <t>24=(23-22)/22*100</t>
  </si>
  <si>
    <t>БАЛЛЫ ЗА ТЕМП РОСТА (СНИЖЕНИЯ) ОБЪЕМА МАТЕРИАЛЬНЫХ ЗАПАСОВ</t>
  </si>
  <si>
    <t>27 = 26/70</t>
  </si>
  <si>
    <t>Заместитель руководителя</t>
  </si>
  <si>
    <t>_____________________ А.А. Панков</t>
  </si>
  <si>
    <t>"________" марта 2016 г.</t>
  </si>
  <si>
    <t>ТУ Роскомнадзора за 2015 год</t>
  </si>
  <si>
    <t>Стоимость материальных запасов по состоянию на 1 января 2015 года</t>
  </si>
  <si>
    <t>Стоимость материальных запасов по состоянию на 1 января 2016 года</t>
  </si>
  <si>
    <t>26 = 7/4-(14+17+21+25)</t>
  </si>
  <si>
    <t>II</t>
  </si>
  <si>
    <t>I</t>
  </si>
  <si>
    <t>III</t>
  </si>
  <si>
    <t>IV</t>
  </si>
  <si>
    <t>Темп роста (снижения) объема материальных запасов, % (у = 12,91%)</t>
  </si>
  <si>
    <t>Равномерность расходов в течении финансового года, %</t>
  </si>
  <si>
    <t>Рейтинг:                                                                   I - группа                                                                (1,46 &lt; коэфф. &lt; 1,52);                     II- группа                                  (1,21 &lt; коэфф. &lt; 1,45);                     III- группа                                           (0,97 &lt; коэфф. &lt; 1,20);                                         IV- группа                                           (коэфф. &lt; 0,96).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</si>
</sst>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2" fontId="0" fillId="0" borderId="0" xfId="0" applyNumberForma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0" fillId="0" borderId="0" xfId="0" applyNumberFormat="1" applyBorder="1"/>
    <xf numFmtId="0" fontId="0" fillId="0" borderId="0" xfId="0" applyBorder="1"/>
    <xf numFmtId="2" fontId="2" fillId="0" borderId="0" xfId="0" applyNumberFormat="1" applyFont="1" applyBorder="1"/>
    <xf numFmtId="4" fontId="1" fillId="0" borderId="0" xfId="0" applyNumberFormat="1" applyFont="1"/>
    <xf numFmtId="1" fontId="0" fillId="0" borderId="0" xfId="0" applyNumberFormat="1" applyBorder="1"/>
    <xf numFmtId="4" fontId="0" fillId="0" borderId="0" xfId="0" applyNumberFormat="1" applyBorder="1"/>
    <xf numFmtId="164" fontId="0" fillId="0" borderId="0" xfId="0" applyNumberFormat="1" applyBorder="1"/>
    <xf numFmtId="0" fontId="11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0" fillId="2" borderId="0" xfId="0" applyNumberFormat="1" applyFill="1" applyBorder="1"/>
    <xf numFmtId="1" fontId="0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4" fontId="0" fillId="2" borderId="4" xfId="0" applyNumberFormat="1" applyFont="1" applyFill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0" fontId="0" fillId="0" borderId="8" xfId="0" applyNumberFormat="1" applyBorder="1"/>
    <xf numFmtId="0" fontId="2" fillId="0" borderId="8" xfId="0" applyNumberFormat="1" applyFont="1" applyBorder="1"/>
    <xf numFmtId="0" fontId="0" fillId="0" borderId="8" xfId="0" applyNumberForma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6" fillId="0" borderId="4" xfId="0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Border="1"/>
    <xf numFmtId="4" fontId="13" fillId="0" borderId="0" xfId="0" applyNumberFormat="1" applyFont="1" applyFill="1" applyBorder="1"/>
    <xf numFmtId="0" fontId="2" fillId="4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7" xfId="0" applyFont="1" applyBorder="1" applyAlignment="1"/>
    <xf numFmtId="0" fontId="13" fillId="0" borderId="0" xfId="0" applyFont="1" applyBorder="1" applyAlignment="1"/>
    <xf numFmtId="0" fontId="0" fillId="0" borderId="0" xfId="0" applyNumberFormat="1" applyBorder="1"/>
    <xf numFmtId="0" fontId="0" fillId="0" borderId="0" xfId="0" applyNumberFormat="1" applyFill="1" applyBorder="1" applyAlignment="1">
      <alignment horizontal="right"/>
    </xf>
    <xf numFmtId="0" fontId="2" fillId="0" borderId="0" xfId="0" applyNumberFormat="1" applyFont="1" applyBorder="1"/>
    <xf numFmtId="0" fontId="14" fillId="3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0"/>
  <sheetViews>
    <sheetView tabSelected="1" topLeftCell="C1" zoomScale="70" zoomScaleNormal="70" zoomScalePageLayoutView="55" workbookViewId="0">
      <selection activeCell="A7" sqref="A7:AB7"/>
    </sheetView>
  </sheetViews>
  <sheetFormatPr defaultRowHeight="14.4"/>
  <cols>
    <col min="1" max="1" width="4.109375" customWidth="1"/>
    <col min="2" max="2" width="29" customWidth="1"/>
    <col min="3" max="3" width="10.5546875" style="1" customWidth="1"/>
    <col min="4" max="4" width="11.109375" customWidth="1"/>
    <col min="5" max="5" width="11.6640625" customWidth="1"/>
    <col min="6" max="6" width="10.6640625" customWidth="1"/>
    <col min="7" max="7" width="9.44140625" customWidth="1"/>
    <col min="8" max="8" width="10.6640625" customWidth="1"/>
    <col min="9" max="9" width="10.33203125" customWidth="1"/>
    <col min="10" max="10" width="10.109375" customWidth="1"/>
    <col min="11" max="11" width="10.5546875" customWidth="1"/>
    <col min="12" max="12" width="11.109375" customWidth="1"/>
    <col min="13" max="13" width="10.5546875" customWidth="1"/>
    <col min="14" max="14" width="10.44140625" customWidth="1"/>
    <col min="15" max="15" width="9.44140625" customWidth="1"/>
    <col min="16" max="16" width="9.5546875" customWidth="1"/>
    <col min="17" max="19" width="10.33203125" customWidth="1"/>
    <col min="20" max="20" width="11.88671875" customWidth="1"/>
    <col min="21" max="23" width="12.88671875" customWidth="1"/>
    <col min="24" max="24" width="11.33203125" customWidth="1"/>
    <col min="25" max="25" width="13.6640625" customWidth="1"/>
    <col min="26" max="26" width="11.6640625" customWidth="1"/>
    <col min="27" max="27" width="17.88671875" customWidth="1"/>
    <col min="28" max="28" width="23.44140625" customWidth="1"/>
  </cols>
  <sheetData>
    <row r="1" spans="1:28" ht="19.95" customHeight="1">
      <c r="C1" s="2"/>
      <c r="P1" s="2"/>
      <c r="Z1" s="2" t="s">
        <v>0</v>
      </c>
    </row>
    <row r="2" spans="1:28" ht="19.95" customHeight="1">
      <c r="C2"/>
      <c r="Z2" t="s">
        <v>112</v>
      </c>
    </row>
    <row r="3" spans="1:28" ht="45.6" customHeight="1">
      <c r="C3"/>
      <c r="Z3" t="s">
        <v>113</v>
      </c>
    </row>
    <row r="4" spans="1:28" ht="30.6" customHeight="1">
      <c r="C4"/>
      <c r="Z4" t="s">
        <v>114</v>
      </c>
    </row>
    <row r="5" spans="1:28" ht="33" customHeight="1"/>
    <row r="6" spans="1:28" ht="18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18">
      <c r="A7" s="55" t="s">
        <v>115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ht="11.4" customHeight="1"/>
    <row r="9" spans="1:28" ht="22.95" customHeight="1">
      <c r="A9" s="59" t="s">
        <v>2</v>
      </c>
      <c r="B9" s="59" t="s">
        <v>3</v>
      </c>
      <c r="C9" s="59" t="s">
        <v>102</v>
      </c>
      <c r="D9" s="59" t="s">
        <v>103</v>
      </c>
      <c r="E9" s="59" t="s">
        <v>104</v>
      </c>
      <c r="F9" s="59" t="s">
        <v>105</v>
      </c>
      <c r="G9" s="62" t="s">
        <v>106</v>
      </c>
      <c r="H9" s="56" t="s">
        <v>4</v>
      </c>
      <c r="I9" s="56" t="s">
        <v>5</v>
      </c>
      <c r="J9" s="59" t="s">
        <v>6</v>
      </c>
      <c r="K9" s="59" t="s">
        <v>79</v>
      </c>
      <c r="L9" s="56" t="s">
        <v>80</v>
      </c>
      <c r="M9" s="59" t="s">
        <v>81</v>
      </c>
      <c r="N9" s="62" t="s">
        <v>82</v>
      </c>
      <c r="O9" s="56" t="s">
        <v>83</v>
      </c>
      <c r="P9" s="59" t="s">
        <v>84</v>
      </c>
      <c r="Q9" s="62" t="s">
        <v>85</v>
      </c>
      <c r="R9" s="59" t="s">
        <v>98</v>
      </c>
      <c r="S9" s="59" t="s">
        <v>94</v>
      </c>
      <c r="T9" s="56" t="s">
        <v>124</v>
      </c>
      <c r="U9" s="62" t="s">
        <v>96</v>
      </c>
      <c r="V9" s="59" t="s">
        <v>116</v>
      </c>
      <c r="W9" s="59" t="s">
        <v>117</v>
      </c>
      <c r="X9" s="56" t="s">
        <v>123</v>
      </c>
      <c r="Y9" s="62" t="s">
        <v>110</v>
      </c>
      <c r="Z9" s="70" t="s">
        <v>99</v>
      </c>
      <c r="AA9" s="70" t="s">
        <v>86</v>
      </c>
      <c r="AB9" s="65" t="s">
        <v>125</v>
      </c>
    </row>
    <row r="10" spans="1:28" ht="90.75" customHeight="1">
      <c r="A10" s="60"/>
      <c r="B10" s="66"/>
      <c r="C10" s="66"/>
      <c r="D10" s="66"/>
      <c r="E10" s="66"/>
      <c r="F10" s="66"/>
      <c r="G10" s="68"/>
      <c r="H10" s="73"/>
      <c r="I10" s="57"/>
      <c r="J10" s="60"/>
      <c r="K10" s="60" t="s">
        <v>7</v>
      </c>
      <c r="L10" s="57" t="s">
        <v>8</v>
      </c>
      <c r="M10" s="60"/>
      <c r="N10" s="63"/>
      <c r="O10" s="57"/>
      <c r="P10" s="60"/>
      <c r="Q10" s="63"/>
      <c r="R10" s="60"/>
      <c r="S10" s="60"/>
      <c r="T10" s="57"/>
      <c r="U10" s="63"/>
      <c r="V10" s="60"/>
      <c r="W10" s="60" t="s">
        <v>108</v>
      </c>
      <c r="X10" s="57"/>
      <c r="Y10" s="63"/>
      <c r="Z10" s="71"/>
      <c r="AA10" s="71"/>
      <c r="AB10" s="65"/>
    </row>
    <row r="11" spans="1:28" ht="18.75" customHeight="1">
      <c r="A11" s="61"/>
      <c r="B11" s="67"/>
      <c r="C11" s="67"/>
      <c r="D11" s="67"/>
      <c r="E11" s="67"/>
      <c r="F11" s="67"/>
      <c r="G11" s="69"/>
      <c r="H11" s="74"/>
      <c r="I11" s="58"/>
      <c r="J11" s="61"/>
      <c r="K11" s="61"/>
      <c r="L11" s="58"/>
      <c r="M11" s="61"/>
      <c r="N11" s="64"/>
      <c r="O11" s="58"/>
      <c r="P11" s="61"/>
      <c r="Q11" s="64"/>
      <c r="R11" s="61"/>
      <c r="S11" s="61"/>
      <c r="T11" s="58"/>
      <c r="U11" s="64"/>
      <c r="V11" s="61"/>
      <c r="W11" s="61"/>
      <c r="X11" s="58"/>
      <c r="Y11" s="64"/>
      <c r="Z11" s="72"/>
      <c r="AA11" s="72"/>
      <c r="AB11" s="65"/>
    </row>
    <row r="12" spans="1:28" s="54" customFormat="1" ht="23.4" customHeight="1">
      <c r="A12" s="20">
        <v>1</v>
      </c>
      <c r="B12" s="20">
        <v>2</v>
      </c>
      <c r="C12" s="52">
        <v>3</v>
      </c>
      <c r="D12" s="20">
        <v>4</v>
      </c>
      <c r="E12" s="20">
        <v>5</v>
      </c>
      <c r="F12" s="20">
        <v>6</v>
      </c>
      <c r="G12" s="53" t="s">
        <v>97</v>
      </c>
      <c r="H12" s="20">
        <v>8</v>
      </c>
      <c r="I12" s="20">
        <v>9</v>
      </c>
      <c r="J12" s="20" t="s">
        <v>88</v>
      </c>
      <c r="K12" s="20">
        <v>11</v>
      </c>
      <c r="L12" s="20" t="s">
        <v>89</v>
      </c>
      <c r="M12" s="20" t="s">
        <v>90</v>
      </c>
      <c r="N12" s="53" t="s">
        <v>91</v>
      </c>
      <c r="O12" s="20">
        <v>15</v>
      </c>
      <c r="P12" s="20" t="s">
        <v>92</v>
      </c>
      <c r="Q12" s="53" t="s">
        <v>93</v>
      </c>
      <c r="R12" s="20">
        <v>18</v>
      </c>
      <c r="S12" s="20" t="s">
        <v>95</v>
      </c>
      <c r="T12" s="20" t="s">
        <v>100</v>
      </c>
      <c r="U12" s="53">
        <v>21</v>
      </c>
      <c r="V12" s="20">
        <v>22</v>
      </c>
      <c r="W12" s="20">
        <v>23</v>
      </c>
      <c r="X12" s="20" t="s">
        <v>109</v>
      </c>
      <c r="Y12" s="53">
        <v>25</v>
      </c>
      <c r="Z12" s="41" t="s">
        <v>118</v>
      </c>
      <c r="AA12" s="41" t="s">
        <v>111</v>
      </c>
      <c r="AB12" s="41">
        <v>28</v>
      </c>
    </row>
    <row r="13" spans="1:28" ht="30.6">
      <c r="A13" s="3">
        <v>1</v>
      </c>
      <c r="B13" s="4" t="s">
        <v>68</v>
      </c>
      <c r="C13" s="27">
        <v>65</v>
      </c>
      <c r="D13" s="27">
        <v>80</v>
      </c>
      <c r="E13" s="27">
        <v>105</v>
      </c>
      <c r="F13" s="27">
        <v>50</v>
      </c>
      <c r="G13" s="39">
        <f t="shared" ref="G13:G44" si="0">C13+D13+E13+F13</f>
        <v>300</v>
      </c>
      <c r="H13" s="24">
        <v>42445.2</v>
      </c>
      <c r="I13" s="24">
        <v>42445.18</v>
      </c>
      <c r="J13" s="26">
        <f t="shared" ref="J13:J44" si="1">H13-I13</f>
        <v>1.9999999996798579E-2</v>
      </c>
      <c r="K13" s="22">
        <v>0</v>
      </c>
      <c r="L13" s="23">
        <f t="shared" ref="L13:L44" si="2">J13-K13</f>
        <v>1.9999999996798579E-2</v>
      </c>
      <c r="M13" s="30">
        <f t="shared" ref="M13:M44" si="3">L13/H13*100</f>
        <v>4.7119580062759938E-5</v>
      </c>
      <c r="N13" s="40">
        <v>0</v>
      </c>
      <c r="O13" s="24">
        <v>0</v>
      </c>
      <c r="P13" s="25">
        <f t="shared" ref="P13:P44" si="4">O13/H13*100</f>
        <v>0</v>
      </c>
      <c r="Q13" s="39">
        <v>0</v>
      </c>
      <c r="R13" s="28">
        <v>11039.529999999999</v>
      </c>
      <c r="S13" s="28">
        <f t="shared" ref="S13" si="5">(I13-R13)/3</f>
        <v>10468.550000000001</v>
      </c>
      <c r="T13" s="21">
        <f t="shared" ref="T13:T44" si="6">(R13-S13)/S13*100</f>
        <v>5.4542415138677054</v>
      </c>
      <c r="U13" s="39">
        <v>10</v>
      </c>
      <c r="V13" s="24">
        <v>1062.96</v>
      </c>
      <c r="W13" s="24">
        <v>718.07</v>
      </c>
      <c r="X13" s="44">
        <f t="shared" ref="X13:X54" si="7">(W13-V13)/V13*100</f>
        <v>-32.446188003311505</v>
      </c>
      <c r="Y13" s="39">
        <v>5</v>
      </c>
      <c r="Z13" s="51">
        <f t="shared" ref="Z13:Z44" si="8">ROUND((G13/4)-(N13+Q13)+U13+Y13,0)</f>
        <v>90</v>
      </c>
      <c r="AA13" s="42">
        <f t="shared" ref="AA13:AA44" si="9">Z13/71</f>
        <v>1.267605633802817</v>
      </c>
      <c r="AB13" s="43" t="s">
        <v>119</v>
      </c>
    </row>
    <row r="14" spans="1:28" ht="24" customHeight="1">
      <c r="A14" s="3">
        <v>2</v>
      </c>
      <c r="B14" s="4" t="s">
        <v>9</v>
      </c>
      <c r="C14" s="27">
        <v>55</v>
      </c>
      <c r="D14" s="27">
        <v>70</v>
      </c>
      <c r="E14" s="27">
        <v>95</v>
      </c>
      <c r="F14" s="27">
        <v>50</v>
      </c>
      <c r="G14" s="39">
        <f t="shared" si="0"/>
        <v>270</v>
      </c>
      <c r="H14" s="24">
        <v>24000.81</v>
      </c>
      <c r="I14" s="24">
        <v>23916.06</v>
      </c>
      <c r="J14" s="26">
        <f t="shared" si="1"/>
        <v>84.75</v>
      </c>
      <c r="K14" s="22">
        <v>0</v>
      </c>
      <c r="L14" s="23">
        <f t="shared" si="2"/>
        <v>84.75</v>
      </c>
      <c r="M14" s="30">
        <f t="shared" si="3"/>
        <v>0.35311308243346784</v>
      </c>
      <c r="N14" s="40">
        <v>0</v>
      </c>
      <c r="O14" s="24">
        <v>0</v>
      </c>
      <c r="P14" s="25">
        <f t="shared" si="4"/>
        <v>0</v>
      </c>
      <c r="Q14" s="39">
        <v>0</v>
      </c>
      <c r="R14" s="28">
        <v>7577.2200000000012</v>
      </c>
      <c r="S14" s="28">
        <f t="shared" ref="S14:S45" si="10">(I14-R14)/3</f>
        <v>5446.28</v>
      </c>
      <c r="T14" s="21">
        <f t="shared" si="6"/>
        <v>39.126523057940496</v>
      </c>
      <c r="U14" s="39">
        <v>0</v>
      </c>
      <c r="V14" s="24">
        <v>249.11</v>
      </c>
      <c r="W14" s="24">
        <v>839.64</v>
      </c>
      <c r="X14" s="44">
        <f t="shared" si="7"/>
        <v>237.05591907189594</v>
      </c>
      <c r="Y14" s="39">
        <v>0</v>
      </c>
      <c r="Z14" s="51">
        <f t="shared" si="8"/>
        <v>68</v>
      </c>
      <c r="AA14" s="42">
        <f t="shared" si="9"/>
        <v>0.95774647887323938</v>
      </c>
      <c r="AB14" s="43" t="s">
        <v>122</v>
      </c>
    </row>
    <row r="15" spans="1:28" ht="30.6">
      <c r="A15" s="3">
        <v>3</v>
      </c>
      <c r="B15" s="4" t="s">
        <v>10</v>
      </c>
      <c r="C15" s="27">
        <v>85</v>
      </c>
      <c r="D15" s="27">
        <v>95</v>
      </c>
      <c r="E15" s="27">
        <v>105</v>
      </c>
      <c r="F15" s="27">
        <v>50</v>
      </c>
      <c r="G15" s="39">
        <f t="shared" si="0"/>
        <v>335</v>
      </c>
      <c r="H15" s="24">
        <v>43809.53</v>
      </c>
      <c r="I15" s="24">
        <v>43805.48</v>
      </c>
      <c r="J15" s="26">
        <f t="shared" si="1"/>
        <v>4.0499999999956344</v>
      </c>
      <c r="K15" s="22">
        <v>3.97</v>
      </c>
      <c r="L15" s="23">
        <f t="shared" si="2"/>
        <v>7.999999999563423E-2</v>
      </c>
      <c r="M15" s="30">
        <f t="shared" si="3"/>
        <v>1.8260866983880957E-4</v>
      </c>
      <c r="N15" s="40">
        <v>0</v>
      </c>
      <c r="O15" s="24">
        <v>0</v>
      </c>
      <c r="P15" s="25">
        <f t="shared" si="4"/>
        <v>0</v>
      </c>
      <c r="Q15" s="39">
        <v>0</v>
      </c>
      <c r="R15" s="28">
        <v>12942.210000000003</v>
      </c>
      <c r="S15" s="28">
        <f t="shared" si="10"/>
        <v>10287.756666666666</v>
      </c>
      <c r="T15" s="21">
        <f t="shared" si="6"/>
        <v>25.802061803561354</v>
      </c>
      <c r="U15" s="39">
        <v>0</v>
      </c>
      <c r="V15" s="24">
        <v>41.74</v>
      </c>
      <c r="W15" s="24">
        <v>6.89</v>
      </c>
      <c r="X15" s="44">
        <f t="shared" si="7"/>
        <v>-83.493052228078582</v>
      </c>
      <c r="Y15" s="39">
        <v>5</v>
      </c>
      <c r="Z15" s="51">
        <f t="shared" si="8"/>
        <v>89</v>
      </c>
      <c r="AA15" s="42">
        <f t="shared" si="9"/>
        <v>1.2535211267605635</v>
      </c>
      <c r="AB15" s="43" t="s">
        <v>119</v>
      </c>
    </row>
    <row r="16" spans="1:28" ht="20.399999999999999">
      <c r="A16" s="3">
        <v>4</v>
      </c>
      <c r="B16" s="4" t="s">
        <v>11</v>
      </c>
      <c r="C16" s="27">
        <v>100</v>
      </c>
      <c r="D16" s="27">
        <v>80</v>
      </c>
      <c r="E16" s="27">
        <v>95</v>
      </c>
      <c r="F16" s="27">
        <v>50</v>
      </c>
      <c r="G16" s="39">
        <f t="shared" si="0"/>
        <v>325</v>
      </c>
      <c r="H16" s="24">
        <v>16203.36</v>
      </c>
      <c r="I16" s="24">
        <v>16153.97</v>
      </c>
      <c r="J16" s="26">
        <f t="shared" si="1"/>
        <v>49.390000000001237</v>
      </c>
      <c r="K16" s="22">
        <v>0</v>
      </c>
      <c r="L16" s="23">
        <f t="shared" si="2"/>
        <v>49.390000000001237</v>
      </c>
      <c r="M16" s="30">
        <f t="shared" si="3"/>
        <v>0.30481332266888617</v>
      </c>
      <c r="N16" s="40">
        <v>0</v>
      </c>
      <c r="O16" s="24">
        <v>0.11</v>
      </c>
      <c r="P16" s="25">
        <f t="shared" si="4"/>
        <v>6.788715426923798E-4</v>
      </c>
      <c r="Q16" s="39">
        <v>0</v>
      </c>
      <c r="R16" s="28">
        <v>5440.98</v>
      </c>
      <c r="S16" s="28">
        <f t="shared" si="10"/>
        <v>3570.9966666666664</v>
      </c>
      <c r="T16" s="21">
        <f t="shared" si="6"/>
        <v>52.365866112075153</v>
      </c>
      <c r="U16" s="39">
        <v>0</v>
      </c>
      <c r="V16" s="24">
        <v>5.68</v>
      </c>
      <c r="W16" s="24">
        <v>7.82</v>
      </c>
      <c r="X16" s="44">
        <f t="shared" si="7"/>
        <v>37.676056338028182</v>
      </c>
      <c r="Y16" s="39">
        <v>0</v>
      </c>
      <c r="Z16" s="51">
        <f t="shared" si="8"/>
        <v>81</v>
      </c>
      <c r="AA16" s="42">
        <f t="shared" si="9"/>
        <v>1.1408450704225352</v>
      </c>
      <c r="AB16" s="43" t="s">
        <v>121</v>
      </c>
    </row>
    <row r="17" spans="1:28" ht="20.399999999999999">
      <c r="A17" s="3">
        <v>5</v>
      </c>
      <c r="B17" s="4" t="s">
        <v>12</v>
      </c>
      <c r="C17" s="27">
        <v>95</v>
      </c>
      <c r="D17" s="27">
        <v>95</v>
      </c>
      <c r="E17" s="27">
        <v>125</v>
      </c>
      <c r="F17" s="27">
        <v>45</v>
      </c>
      <c r="G17" s="39">
        <f t="shared" si="0"/>
        <v>360</v>
      </c>
      <c r="H17" s="24">
        <v>15453.5</v>
      </c>
      <c r="I17" s="24">
        <v>15434.46</v>
      </c>
      <c r="J17" s="26">
        <f t="shared" si="1"/>
        <v>19.040000000000873</v>
      </c>
      <c r="K17" s="22">
        <v>0.17</v>
      </c>
      <c r="L17" s="23">
        <f t="shared" si="2"/>
        <v>18.870000000000871</v>
      </c>
      <c r="M17" s="30">
        <f t="shared" si="3"/>
        <v>0.1221082602646706</v>
      </c>
      <c r="N17" s="40">
        <v>0</v>
      </c>
      <c r="O17" s="24">
        <v>0</v>
      </c>
      <c r="P17" s="25">
        <f t="shared" si="4"/>
        <v>0</v>
      </c>
      <c r="Q17" s="39">
        <v>0</v>
      </c>
      <c r="R17" s="28">
        <v>4192.66</v>
      </c>
      <c r="S17" s="28">
        <f t="shared" si="10"/>
        <v>3747.2666666666664</v>
      </c>
      <c r="T17" s="21">
        <f t="shared" si="6"/>
        <v>11.885818996957786</v>
      </c>
      <c r="U17" s="39">
        <v>10</v>
      </c>
      <c r="V17" s="24">
        <v>117.71</v>
      </c>
      <c r="W17" s="24">
        <v>326.60000000000002</v>
      </c>
      <c r="X17" s="44">
        <f t="shared" si="7"/>
        <v>177.46155806643452</v>
      </c>
      <c r="Y17" s="39">
        <v>0</v>
      </c>
      <c r="Z17" s="51">
        <f t="shared" si="8"/>
        <v>100</v>
      </c>
      <c r="AA17" s="42">
        <f t="shared" si="9"/>
        <v>1.408450704225352</v>
      </c>
      <c r="AB17" s="43" t="s">
        <v>119</v>
      </c>
    </row>
    <row r="18" spans="1:28" ht="20.399999999999999">
      <c r="A18" s="3">
        <v>6</v>
      </c>
      <c r="B18" s="4" t="s">
        <v>13</v>
      </c>
      <c r="C18" s="27">
        <v>95</v>
      </c>
      <c r="D18" s="27">
        <v>95</v>
      </c>
      <c r="E18" s="27">
        <v>95</v>
      </c>
      <c r="F18" s="27">
        <v>50</v>
      </c>
      <c r="G18" s="39">
        <f t="shared" si="0"/>
        <v>335</v>
      </c>
      <c r="H18" s="24">
        <v>16354.38</v>
      </c>
      <c r="I18" s="24">
        <v>16353.87</v>
      </c>
      <c r="J18" s="26">
        <f t="shared" si="1"/>
        <v>0.50999999999839929</v>
      </c>
      <c r="K18" s="22">
        <v>0</v>
      </c>
      <c r="L18" s="23">
        <f t="shared" si="2"/>
        <v>0.50999999999839929</v>
      </c>
      <c r="M18" s="30">
        <f t="shared" si="3"/>
        <v>3.1184306589329544E-3</v>
      </c>
      <c r="N18" s="40">
        <v>0</v>
      </c>
      <c r="O18" s="24">
        <v>0</v>
      </c>
      <c r="P18" s="25">
        <f t="shared" si="4"/>
        <v>0</v>
      </c>
      <c r="Q18" s="39">
        <v>0</v>
      </c>
      <c r="R18" s="28">
        <v>5201.6400000000012</v>
      </c>
      <c r="S18" s="28">
        <f t="shared" si="10"/>
        <v>3717.41</v>
      </c>
      <c r="T18" s="21">
        <f t="shared" si="6"/>
        <v>39.926454171049237</v>
      </c>
      <c r="U18" s="39">
        <v>0</v>
      </c>
      <c r="V18" s="24">
        <v>47.07</v>
      </c>
      <c r="W18" s="24">
        <v>68.760000000000005</v>
      </c>
      <c r="X18" s="44">
        <f t="shared" si="7"/>
        <v>46.080305927342266</v>
      </c>
      <c r="Y18" s="39">
        <v>0</v>
      </c>
      <c r="Z18" s="51">
        <f t="shared" si="8"/>
        <v>84</v>
      </c>
      <c r="AA18" s="42">
        <f t="shared" si="9"/>
        <v>1.1830985915492958</v>
      </c>
      <c r="AB18" s="43" t="s">
        <v>121</v>
      </c>
    </row>
    <row r="19" spans="1:28" ht="20.399999999999999">
      <c r="A19" s="3">
        <v>7</v>
      </c>
      <c r="B19" s="4" t="s">
        <v>14</v>
      </c>
      <c r="C19" s="27">
        <v>65</v>
      </c>
      <c r="D19" s="27">
        <v>65</v>
      </c>
      <c r="E19" s="27">
        <v>95</v>
      </c>
      <c r="F19" s="27">
        <v>50</v>
      </c>
      <c r="G19" s="39">
        <f t="shared" si="0"/>
        <v>275</v>
      </c>
      <c r="H19" s="24">
        <v>18257.11</v>
      </c>
      <c r="I19" s="24">
        <v>18251.53</v>
      </c>
      <c r="J19" s="26">
        <f t="shared" si="1"/>
        <v>5.5800000000017462</v>
      </c>
      <c r="K19" s="22">
        <v>0.05</v>
      </c>
      <c r="L19" s="23">
        <f t="shared" si="2"/>
        <v>5.5300000000017464</v>
      </c>
      <c r="M19" s="30">
        <f t="shared" si="3"/>
        <v>3.0289569378733797E-2</v>
      </c>
      <c r="N19" s="40">
        <v>0</v>
      </c>
      <c r="O19" s="24">
        <v>0</v>
      </c>
      <c r="P19" s="25">
        <f t="shared" si="4"/>
        <v>0</v>
      </c>
      <c r="Q19" s="39">
        <v>0</v>
      </c>
      <c r="R19" s="28">
        <v>5540.9299999999985</v>
      </c>
      <c r="S19" s="28">
        <f t="shared" si="10"/>
        <v>4236.8666666666668</v>
      </c>
      <c r="T19" s="21">
        <f t="shared" si="6"/>
        <v>30.778956146838034</v>
      </c>
      <c r="U19" s="39">
        <v>0</v>
      </c>
      <c r="V19" s="24">
        <v>583.61</v>
      </c>
      <c r="W19" s="24">
        <v>611.33000000000004</v>
      </c>
      <c r="X19" s="44">
        <f t="shared" si="7"/>
        <v>4.7497472627268253</v>
      </c>
      <c r="Y19" s="39">
        <v>5</v>
      </c>
      <c r="Z19" s="51">
        <f t="shared" si="8"/>
        <v>74</v>
      </c>
      <c r="AA19" s="42">
        <f t="shared" si="9"/>
        <v>1.0422535211267605</v>
      </c>
      <c r="AB19" s="43" t="s">
        <v>121</v>
      </c>
    </row>
    <row r="20" spans="1:28" ht="30.6">
      <c r="A20" s="3">
        <v>8</v>
      </c>
      <c r="B20" s="4" t="s">
        <v>69</v>
      </c>
      <c r="C20" s="27">
        <v>95</v>
      </c>
      <c r="D20" s="27">
        <v>65</v>
      </c>
      <c r="E20" s="27">
        <v>65</v>
      </c>
      <c r="F20" s="27">
        <v>50</v>
      </c>
      <c r="G20" s="39">
        <f t="shared" si="0"/>
        <v>275</v>
      </c>
      <c r="H20" s="24">
        <v>31256.11</v>
      </c>
      <c r="I20" s="24">
        <v>31223.97</v>
      </c>
      <c r="J20" s="26">
        <f t="shared" si="1"/>
        <v>32.139999999999418</v>
      </c>
      <c r="K20" s="22">
        <v>0</v>
      </c>
      <c r="L20" s="23">
        <f t="shared" si="2"/>
        <v>32.139999999999418</v>
      </c>
      <c r="M20" s="30">
        <f t="shared" si="3"/>
        <v>0.10282789508995016</v>
      </c>
      <c r="N20" s="40">
        <v>0</v>
      </c>
      <c r="O20" s="24">
        <v>0</v>
      </c>
      <c r="P20" s="25">
        <f t="shared" si="4"/>
        <v>0</v>
      </c>
      <c r="Q20" s="39">
        <v>0</v>
      </c>
      <c r="R20" s="28">
        <v>9949.5500000000029</v>
      </c>
      <c r="S20" s="28">
        <f t="shared" si="10"/>
        <v>7091.4733333333324</v>
      </c>
      <c r="T20" s="21">
        <f t="shared" si="6"/>
        <v>40.303002385023952</v>
      </c>
      <c r="U20" s="39">
        <v>0</v>
      </c>
      <c r="V20" s="24">
        <v>513.9</v>
      </c>
      <c r="W20" s="24">
        <v>529.79</v>
      </c>
      <c r="X20" s="44">
        <f t="shared" si="7"/>
        <v>3.0920412531620913</v>
      </c>
      <c r="Y20" s="39">
        <v>5</v>
      </c>
      <c r="Z20" s="51">
        <f t="shared" si="8"/>
        <v>74</v>
      </c>
      <c r="AA20" s="42">
        <f t="shared" si="9"/>
        <v>1.0422535211267605</v>
      </c>
      <c r="AB20" s="43" t="s">
        <v>121</v>
      </c>
    </row>
    <row r="21" spans="1:28" ht="20.399999999999999">
      <c r="A21" s="3">
        <v>9</v>
      </c>
      <c r="B21" s="4" t="s">
        <v>15</v>
      </c>
      <c r="C21" s="27">
        <v>65</v>
      </c>
      <c r="D21" s="27">
        <v>95</v>
      </c>
      <c r="E21" s="27">
        <v>105</v>
      </c>
      <c r="F21" s="27">
        <v>40</v>
      </c>
      <c r="G21" s="39">
        <f t="shared" si="0"/>
        <v>305</v>
      </c>
      <c r="H21" s="24">
        <v>27797.74</v>
      </c>
      <c r="I21" s="24">
        <v>27547.07</v>
      </c>
      <c r="J21" s="26">
        <f t="shared" si="1"/>
        <v>250.67000000000189</v>
      </c>
      <c r="K21" s="22">
        <v>0</v>
      </c>
      <c r="L21" s="23">
        <f t="shared" si="2"/>
        <v>250.67000000000189</v>
      </c>
      <c r="M21" s="30">
        <f t="shared" si="3"/>
        <v>0.90176395635041506</v>
      </c>
      <c r="N21" s="40">
        <v>1</v>
      </c>
      <c r="O21" s="24">
        <v>5.03</v>
      </c>
      <c r="P21" s="25">
        <f t="shared" si="4"/>
        <v>1.8094996211922263E-2</v>
      </c>
      <c r="Q21" s="39">
        <v>0</v>
      </c>
      <c r="R21" s="28">
        <v>8728.84</v>
      </c>
      <c r="S21" s="28">
        <f t="shared" si="10"/>
        <v>6272.7433333333329</v>
      </c>
      <c r="T21" s="21">
        <f t="shared" si="6"/>
        <v>39.155063999111512</v>
      </c>
      <c r="U21" s="39">
        <v>0</v>
      </c>
      <c r="V21" s="24">
        <v>1085.02</v>
      </c>
      <c r="W21" s="24">
        <v>1063.57</v>
      </c>
      <c r="X21" s="44">
        <f t="shared" si="7"/>
        <v>-1.9769220843855455</v>
      </c>
      <c r="Y21" s="39">
        <v>5</v>
      </c>
      <c r="Z21" s="51">
        <f t="shared" si="8"/>
        <v>80</v>
      </c>
      <c r="AA21" s="42">
        <f t="shared" si="9"/>
        <v>1.1267605633802817</v>
      </c>
      <c r="AB21" s="43" t="s">
        <v>121</v>
      </c>
    </row>
    <row r="22" spans="1:28" ht="20.399999999999999">
      <c r="A22" s="3">
        <v>10</v>
      </c>
      <c r="B22" s="4" t="s">
        <v>16</v>
      </c>
      <c r="C22" s="27">
        <v>110</v>
      </c>
      <c r="D22" s="27">
        <v>110</v>
      </c>
      <c r="E22" s="27">
        <v>85</v>
      </c>
      <c r="F22" s="27">
        <v>45</v>
      </c>
      <c r="G22" s="39">
        <f t="shared" si="0"/>
        <v>350</v>
      </c>
      <c r="H22" s="24">
        <v>28895.87</v>
      </c>
      <c r="I22" s="24">
        <v>28893.93</v>
      </c>
      <c r="J22" s="26">
        <f t="shared" si="1"/>
        <v>1.9399999999986903</v>
      </c>
      <c r="K22" s="22">
        <v>0</v>
      </c>
      <c r="L22" s="23">
        <f t="shared" si="2"/>
        <v>1.9399999999986903</v>
      </c>
      <c r="M22" s="30">
        <f t="shared" si="3"/>
        <v>6.7137622089201337E-3</v>
      </c>
      <c r="N22" s="40">
        <v>0</v>
      </c>
      <c r="O22" s="24">
        <v>0</v>
      </c>
      <c r="P22" s="25">
        <f t="shared" si="4"/>
        <v>0</v>
      </c>
      <c r="Q22" s="39">
        <v>0</v>
      </c>
      <c r="R22" s="28">
        <v>8532.5299999999988</v>
      </c>
      <c r="S22" s="28">
        <f t="shared" si="10"/>
        <v>6787.1333333333341</v>
      </c>
      <c r="T22" s="21">
        <f t="shared" si="6"/>
        <v>25.716257231820961</v>
      </c>
      <c r="U22" s="39">
        <v>0</v>
      </c>
      <c r="V22" s="24">
        <v>24.55</v>
      </c>
      <c r="W22" s="24">
        <v>14.82</v>
      </c>
      <c r="X22" s="44">
        <f t="shared" si="7"/>
        <v>-39.633401221995932</v>
      </c>
      <c r="Y22" s="39">
        <v>5</v>
      </c>
      <c r="Z22" s="51">
        <f t="shared" si="8"/>
        <v>93</v>
      </c>
      <c r="AA22" s="42">
        <f t="shared" si="9"/>
        <v>1.3098591549295775</v>
      </c>
      <c r="AB22" s="43" t="s">
        <v>119</v>
      </c>
    </row>
    <row r="23" spans="1:28" ht="20.399999999999999">
      <c r="A23" s="3">
        <v>11</v>
      </c>
      <c r="B23" s="14" t="s">
        <v>70</v>
      </c>
      <c r="C23" s="27">
        <v>55</v>
      </c>
      <c r="D23" s="27">
        <v>95</v>
      </c>
      <c r="E23" s="27">
        <v>125</v>
      </c>
      <c r="F23" s="27">
        <v>50</v>
      </c>
      <c r="G23" s="39">
        <f t="shared" si="0"/>
        <v>325</v>
      </c>
      <c r="H23" s="24">
        <v>81306.92</v>
      </c>
      <c r="I23" s="24">
        <v>81293.19</v>
      </c>
      <c r="J23" s="26">
        <f t="shared" si="1"/>
        <v>13.729999999995925</v>
      </c>
      <c r="K23" s="22">
        <v>0</v>
      </c>
      <c r="L23" s="23">
        <f t="shared" si="2"/>
        <v>13.729999999995925</v>
      </c>
      <c r="M23" s="30">
        <f t="shared" si="3"/>
        <v>1.6886631543779947E-2</v>
      </c>
      <c r="N23" s="40">
        <v>0</v>
      </c>
      <c r="O23" s="24">
        <v>0</v>
      </c>
      <c r="P23" s="25">
        <f t="shared" si="4"/>
        <v>0</v>
      </c>
      <c r="Q23" s="39">
        <v>0</v>
      </c>
      <c r="R23" s="28">
        <v>24544.520000000004</v>
      </c>
      <c r="S23" s="28">
        <f t="shared" si="10"/>
        <v>18916.223333333332</v>
      </c>
      <c r="T23" s="21">
        <f t="shared" si="6"/>
        <v>29.753807446060005</v>
      </c>
      <c r="U23" s="39">
        <v>0</v>
      </c>
      <c r="V23" s="24">
        <v>1087.47</v>
      </c>
      <c r="W23" s="24">
        <v>881.88</v>
      </c>
      <c r="X23" s="44">
        <f t="shared" si="7"/>
        <v>-18.905349113078984</v>
      </c>
      <c r="Y23" s="39">
        <v>5</v>
      </c>
      <c r="Z23" s="51">
        <f t="shared" si="8"/>
        <v>86</v>
      </c>
      <c r="AA23" s="42">
        <f t="shared" si="9"/>
        <v>1.2112676056338028</v>
      </c>
      <c r="AB23" s="43" t="s">
        <v>119</v>
      </c>
    </row>
    <row r="24" spans="1:28" ht="20.399999999999999">
      <c r="A24" s="3">
        <v>12</v>
      </c>
      <c r="B24" s="4" t="s">
        <v>17</v>
      </c>
      <c r="C24" s="27">
        <v>65</v>
      </c>
      <c r="D24" s="27">
        <v>65</v>
      </c>
      <c r="E24" s="27">
        <v>75</v>
      </c>
      <c r="F24" s="27">
        <v>50</v>
      </c>
      <c r="G24" s="39">
        <f t="shared" si="0"/>
        <v>255</v>
      </c>
      <c r="H24" s="24">
        <v>20125.41</v>
      </c>
      <c r="I24" s="24">
        <v>20116.060000000001</v>
      </c>
      <c r="J24" s="26">
        <f t="shared" si="1"/>
        <v>9.3499999999985448</v>
      </c>
      <c r="K24" s="22">
        <v>0</v>
      </c>
      <c r="L24" s="23">
        <f t="shared" si="2"/>
        <v>9.3499999999985448</v>
      </c>
      <c r="M24" s="30">
        <f t="shared" si="3"/>
        <v>4.6458680841774382E-2</v>
      </c>
      <c r="N24" s="40">
        <v>0</v>
      </c>
      <c r="O24" s="24">
        <v>0</v>
      </c>
      <c r="P24" s="25">
        <f t="shared" si="4"/>
        <v>0</v>
      </c>
      <c r="Q24" s="39">
        <v>0</v>
      </c>
      <c r="R24" s="28">
        <v>6934.6400000000012</v>
      </c>
      <c r="S24" s="28">
        <f t="shared" si="10"/>
        <v>4393.8066666666664</v>
      </c>
      <c r="T24" s="21">
        <f t="shared" si="6"/>
        <v>57.827608861564272</v>
      </c>
      <c r="U24" s="39">
        <v>0</v>
      </c>
      <c r="V24" s="24">
        <v>616.91</v>
      </c>
      <c r="W24" s="24">
        <v>542.89</v>
      </c>
      <c r="X24" s="44">
        <f t="shared" si="7"/>
        <v>-11.998508696568379</v>
      </c>
      <c r="Y24" s="39">
        <v>5</v>
      </c>
      <c r="Z24" s="51">
        <f t="shared" si="8"/>
        <v>69</v>
      </c>
      <c r="AA24" s="42">
        <f t="shared" si="9"/>
        <v>0.971830985915493</v>
      </c>
      <c r="AB24" s="43" t="s">
        <v>121</v>
      </c>
    </row>
    <row r="25" spans="1:28" ht="20.399999999999999">
      <c r="A25" s="3">
        <v>13</v>
      </c>
      <c r="B25" s="4" t="s">
        <v>18</v>
      </c>
      <c r="C25" s="27">
        <v>100</v>
      </c>
      <c r="D25" s="27">
        <v>110</v>
      </c>
      <c r="E25" s="27">
        <v>125</v>
      </c>
      <c r="F25" s="27">
        <v>50</v>
      </c>
      <c r="G25" s="39">
        <f t="shared" si="0"/>
        <v>385</v>
      </c>
      <c r="H25" s="24">
        <v>13669.99</v>
      </c>
      <c r="I25" s="24">
        <v>13668.63</v>
      </c>
      <c r="J25" s="26">
        <f t="shared" si="1"/>
        <v>1.3600000000005821</v>
      </c>
      <c r="K25" s="22">
        <v>0</v>
      </c>
      <c r="L25" s="23">
        <f t="shared" si="2"/>
        <v>1.3600000000005821</v>
      </c>
      <c r="M25" s="30">
        <f t="shared" si="3"/>
        <v>9.948800255161724E-3</v>
      </c>
      <c r="N25" s="40">
        <v>0</v>
      </c>
      <c r="O25" s="24">
        <v>0</v>
      </c>
      <c r="P25" s="25">
        <f t="shared" si="4"/>
        <v>0</v>
      </c>
      <c r="Q25" s="39">
        <v>0</v>
      </c>
      <c r="R25" s="28">
        <v>4195.2899999999991</v>
      </c>
      <c r="S25" s="28">
        <f t="shared" si="10"/>
        <v>3157.78</v>
      </c>
      <c r="T25" s="21">
        <f t="shared" si="6"/>
        <v>32.855677089600881</v>
      </c>
      <c r="U25" s="39">
        <v>0</v>
      </c>
      <c r="V25" s="24">
        <v>6.2</v>
      </c>
      <c r="W25" s="24">
        <v>6.62</v>
      </c>
      <c r="X25" s="44">
        <f t="shared" si="7"/>
        <v>6.7741935483870961</v>
      </c>
      <c r="Y25" s="39">
        <v>5</v>
      </c>
      <c r="Z25" s="51">
        <f t="shared" si="8"/>
        <v>101</v>
      </c>
      <c r="AA25" s="42">
        <f t="shared" si="9"/>
        <v>1.4225352112676057</v>
      </c>
      <c r="AB25" s="43" t="s">
        <v>119</v>
      </c>
    </row>
    <row r="26" spans="1:28" ht="21.6" customHeight="1">
      <c r="A26" s="3">
        <v>14</v>
      </c>
      <c r="B26" s="5" t="s">
        <v>19</v>
      </c>
      <c r="C26" s="27">
        <v>95</v>
      </c>
      <c r="D26" s="27">
        <v>95</v>
      </c>
      <c r="E26" s="27">
        <v>125</v>
      </c>
      <c r="F26" s="27">
        <v>50</v>
      </c>
      <c r="G26" s="39">
        <f t="shared" si="0"/>
        <v>365</v>
      </c>
      <c r="H26" s="24">
        <v>48544.54</v>
      </c>
      <c r="I26" s="24">
        <v>48534.28</v>
      </c>
      <c r="J26" s="26">
        <f t="shared" si="1"/>
        <v>10.260000000002037</v>
      </c>
      <c r="K26" s="22">
        <v>0</v>
      </c>
      <c r="L26" s="23">
        <f t="shared" si="2"/>
        <v>10.260000000002037</v>
      </c>
      <c r="M26" s="30">
        <f t="shared" si="3"/>
        <v>2.1135229626240228E-2</v>
      </c>
      <c r="N26" s="40">
        <v>0</v>
      </c>
      <c r="O26" s="24">
        <v>9.17</v>
      </c>
      <c r="P26" s="25">
        <f t="shared" si="4"/>
        <v>1.8889868973936103E-2</v>
      </c>
      <c r="Q26" s="39">
        <v>0</v>
      </c>
      <c r="R26" s="28">
        <v>14609.169999999998</v>
      </c>
      <c r="S26" s="28">
        <f t="shared" si="10"/>
        <v>11308.37</v>
      </c>
      <c r="T26" s="21">
        <f t="shared" si="6"/>
        <v>29.188998945029187</v>
      </c>
      <c r="U26" s="39">
        <v>0</v>
      </c>
      <c r="V26" s="24">
        <v>2179.13</v>
      </c>
      <c r="W26" s="24">
        <v>1378.51</v>
      </c>
      <c r="X26" s="44">
        <f t="shared" si="7"/>
        <v>-36.740350506853659</v>
      </c>
      <c r="Y26" s="39">
        <v>5</v>
      </c>
      <c r="Z26" s="51">
        <f t="shared" si="8"/>
        <v>96</v>
      </c>
      <c r="AA26" s="42">
        <f t="shared" si="9"/>
        <v>1.352112676056338</v>
      </c>
      <c r="AB26" s="43" t="s">
        <v>119</v>
      </c>
    </row>
    <row r="27" spans="1:28" ht="30.6">
      <c r="A27" s="3">
        <v>15</v>
      </c>
      <c r="B27" s="4" t="s">
        <v>20</v>
      </c>
      <c r="C27" s="27">
        <v>95</v>
      </c>
      <c r="D27" s="27">
        <v>95</v>
      </c>
      <c r="E27" s="27">
        <v>125</v>
      </c>
      <c r="F27" s="27">
        <v>50</v>
      </c>
      <c r="G27" s="39">
        <f t="shared" si="0"/>
        <v>365</v>
      </c>
      <c r="H27" s="24">
        <v>11125.31</v>
      </c>
      <c r="I27" s="24">
        <v>11118.84</v>
      </c>
      <c r="J27" s="26">
        <f t="shared" si="1"/>
        <v>6.4699999999993452</v>
      </c>
      <c r="K27" s="22">
        <v>0</v>
      </c>
      <c r="L27" s="23">
        <f t="shared" si="2"/>
        <v>6.4699999999993452</v>
      </c>
      <c r="M27" s="30">
        <f t="shared" si="3"/>
        <v>5.8155682852876416E-2</v>
      </c>
      <c r="N27" s="40">
        <v>0</v>
      </c>
      <c r="O27" s="24">
        <v>3.38</v>
      </c>
      <c r="P27" s="25">
        <f t="shared" si="4"/>
        <v>3.0381175895323367E-2</v>
      </c>
      <c r="Q27" s="39">
        <v>0</v>
      </c>
      <c r="R27" s="28">
        <v>3473.1400000000003</v>
      </c>
      <c r="S27" s="28">
        <f t="shared" si="10"/>
        <v>2548.5666666666666</v>
      </c>
      <c r="T27" s="21">
        <f t="shared" si="6"/>
        <v>36.278169428567708</v>
      </c>
      <c r="U27" s="39">
        <v>0</v>
      </c>
      <c r="V27" s="24">
        <v>136.51</v>
      </c>
      <c r="W27" s="24">
        <v>70.37</v>
      </c>
      <c r="X27" s="44">
        <f t="shared" si="7"/>
        <v>-48.450662955094856</v>
      </c>
      <c r="Y27" s="39">
        <v>5</v>
      </c>
      <c r="Z27" s="51">
        <f t="shared" si="8"/>
        <v>96</v>
      </c>
      <c r="AA27" s="42">
        <f t="shared" si="9"/>
        <v>1.352112676056338</v>
      </c>
      <c r="AB27" s="43" t="s">
        <v>119</v>
      </c>
    </row>
    <row r="28" spans="1:28" ht="20.399999999999999">
      <c r="A28" s="3">
        <v>16</v>
      </c>
      <c r="B28" s="4" t="s">
        <v>21</v>
      </c>
      <c r="C28" s="27">
        <v>95</v>
      </c>
      <c r="D28" s="27">
        <v>80</v>
      </c>
      <c r="E28" s="27">
        <v>100</v>
      </c>
      <c r="F28" s="27">
        <v>40</v>
      </c>
      <c r="G28" s="39">
        <f t="shared" si="0"/>
        <v>315</v>
      </c>
      <c r="H28" s="24">
        <v>18114.849999999999</v>
      </c>
      <c r="I28" s="24">
        <v>18050.2</v>
      </c>
      <c r="J28" s="26">
        <f t="shared" si="1"/>
        <v>64.649999999997817</v>
      </c>
      <c r="K28" s="22">
        <v>7.39</v>
      </c>
      <c r="L28" s="23">
        <f t="shared" si="2"/>
        <v>57.259999999997817</v>
      </c>
      <c r="M28" s="30">
        <f t="shared" si="3"/>
        <v>0.31609425416162884</v>
      </c>
      <c r="N28" s="40">
        <v>0</v>
      </c>
      <c r="O28" s="24">
        <v>0</v>
      </c>
      <c r="P28" s="25">
        <f t="shared" si="4"/>
        <v>0</v>
      </c>
      <c r="Q28" s="39">
        <v>0</v>
      </c>
      <c r="R28" s="28">
        <v>4967.0400000000009</v>
      </c>
      <c r="S28" s="28">
        <f t="shared" si="10"/>
        <v>4361.0533333333333</v>
      </c>
      <c r="T28" s="21">
        <f t="shared" si="6"/>
        <v>13.895419760975198</v>
      </c>
      <c r="U28" s="39">
        <v>10</v>
      </c>
      <c r="V28" s="24">
        <v>562.54999999999995</v>
      </c>
      <c r="W28" s="24">
        <v>576</v>
      </c>
      <c r="X28" s="44">
        <f t="shared" si="7"/>
        <v>2.3908985867922934</v>
      </c>
      <c r="Y28" s="39">
        <v>5</v>
      </c>
      <c r="Z28" s="51">
        <f t="shared" si="8"/>
        <v>94</v>
      </c>
      <c r="AA28" s="42">
        <f t="shared" si="9"/>
        <v>1.323943661971831</v>
      </c>
      <c r="AB28" s="43" t="s">
        <v>119</v>
      </c>
    </row>
    <row r="29" spans="1:28" ht="20.399999999999999">
      <c r="A29" s="3">
        <v>17</v>
      </c>
      <c r="B29" s="4" t="s">
        <v>22</v>
      </c>
      <c r="C29" s="27">
        <v>100</v>
      </c>
      <c r="D29" s="27">
        <v>85</v>
      </c>
      <c r="E29" s="27">
        <v>105</v>
      </c>
      <c r="F29" s="27">
        <v>50</v>
      </c>
      <c r="G29" s="39">
        <f t="shared" si="0"/>
        <v>340</v>
      </c>
      <c r="H29" s="24">
        <v>12586.33</v>
      </c>
      <c r="I29" s="24">
        <v>12586.33</v>
      </c>
      <c r="J29" s="26">
        <f t="shared" si="1"/>
        <v>0</v>
      </c>
      <c r="K29" s="22">
        <v>0</v>
      </c>
      <c r="L29" s="23">
        <f t="shared" si="2"/>
        <v>0</v>
      </c>
      <c r="M29" s="30">
        <f t="shared" si="3"/>
        <v>0</v>
      </c>
      <c r="N29" s="40">
        <v>0</v>
      </c>
      <c r="O29" s="24">
        <v>0</v>
      </c>
      <c r="P29" s="25">
        <f t="shared" si="4"/>
        <v>0</v>
      </c>
      <c r="Q29" s="39">
        <v>0</v>
      </c>
      <c r="R29" s="28">
        <v>3725.8999999999996</v>
      </c>
      <c r="S29" s="28">
        <f t="shared" si="10"/>
        <v>2953.4766666666669</v>
      </c>
      <c r="T29" s="21">
        <f t="shared" si="6"/>
        <v>26.153019661573961</v>
      </c>
      <c r="U29" s="39">
        <v>0</v>
      </c>
      <c r="V29" s="24">
        <v>24.49</v>
      </c>
      <c r="W29" s="24">
        <v>111.69</v>
      </c>
      <c r="X29" s="44">
        <f t="shared" si="7"/>
        <v>356.06369946917113</v>
      </c>
      <c r="Y29" s="39">
        <v>0</v>
      </c>
      <c r="Z29" s="51">
        <f t="shared" si="8"/>
        <v>85</v>
      </c>
      <c r="AA29" s="42">
        <f t="shared" si="9"/>
        <v>1.1971830985915493</v>
      </c>
      <c r="AB29" s="43" t="s">
        <v>121</v>
      </c>
    </row>
    <row r="30" spans="1:28" ht="20.399999999999999">
      <c r="A30" s="3">
        <v>18</v>
      </c>
      <c r="B30" s="4" t="s">
        <v>23</v>
      </c>
      <c r="C30" s="27">
        <v>95</v>
      </c>
      <c r="D30" s="27">
        <v>80</v>
      </c>
      <c r="E30" s="27">
        <v>105</v>
      </c>
      <c r="F30" s="27">
        <v>50</v>
      </c>
      <c r="G30" s="39">
        <f t="shared" si="0"/>
        <v>330</v>
      </c>
      <c r="H30" s="24">
        <v>38667.370000000003</v>
      </c>
      <c r="I30" s="24">
        <v>38627.839999999997</v>
      </c>
      <c r="J30" s="26">
        <f t="shared" si="1"/>
        <v>39.530000000006112</v>
      </c>
      <c r="K30" s="22">
        <v>0</v>
      </c>
      <c r="L30" s="23">
        <f t="shared" si="2"/>
        <v>39.530000000006112</v>
      </c>
      <c r="M30" s="30">
        <f t="shared" si="3"/>
        <v>0.1022308990759033</v>
      </c>
      <c r="N30" s="40">
        <v>0</v>
      </c>
      <c r="O30" s="24">
        <v>0</v>
      </c>
      <c r="P30" s="25">
        <f t="shared" si="4"/>
        <v>0</v>
      </c>
      <c r="Q30" s="39">
        <v>0</v>
      </c>
      <c r="R30" s="28">
        <v>10741.059999999998</v>
      </c>
      <c r="S30" s="28">
        <f t="shared" si="10"/>
        <v>9295.5933333333323</v>
      </c>
      <c r="T30" s="21">
        <f t="shared" si="6"/>
        <v>15.550020475651891</v>
      </c>
      <c r="U30" s="39">
        <v>10</v>
      </c>
      <c r="V30" s="24">
        <v>140.26</v>
      </c>
      <c r="W30" s="24">
        <v>178.62</v>
      </c>
      <c r="X30" s="44">
        <f t="shared" si="7"/>
        <v>27.349208612576653</v>
      </c>
      <c r="Y30" s="39">
        <v>0</v>
      </c>
      <c r="Z30" s="51">
        <f t="shared" si="8"/>
        <v>93</v>
      </c>
      <c r="AA30" s="42">
        <f t="shared" si="9"/>
        <v>1.3098591549295775</v>
      </c>
      <c r="AB30" s="43" t="s">
        <v>119</v>
      </c>
    </row>
    <row r="31" spans="1:28" ht="30.6">
      <c r="A31" s="3">
        <v>19</v>
      </c>
      <c r="B31" s="4" t="s">
        <v>24</v>
      </c>
      <c r="C31" s="27">
        <v>100</v>
      </c>
      <c r="D31" s="27">
        <v>110</v>
      </c>
      <c r="E31" s="27">
        <v>95</v>
      </c>
      <c r="F31" s="27">
        <v>40</v>
      </c>
      <c r="G31" s="39">
        <f t="shared" si="0"/>
        <v>345</v>
      </c>
      <c r="H31" s="24">
        <v>10955.49</v>
      </c>
      <c r="I31" s="24">
        <v>10955.39</v>
      </c>
      <c r="J31" s="26">
        <f t="shared" si="1"/>
        <v>0.1000000000003638</v>
      </c>
      <c r="K31" s="22">
        <v>0</v>
      </c>
      <c r="L31" s="23">
        <f t="shared" si="2"/>
        <v>0.1000000000003638</v>
      </c>
      <c r="M31" s="30">
        <f t="shared" si="3"/>
        <v>9.1278436656291786E-4</v>
      </c>
      <c r="N31" s="40">
        <v>0</v>
      </c>
      <c r="O31" s="24">
        <v>0</v>
      </c>
      <c r="P31" s="25">
        <f t="shared" si="4"/>
        <v>0</v>
      </c>
      <c r="Q31" s="39">
        <v>0</v>
      </c>
      <c r="R31" s="28">
        <v>3765.2799999999997</v>
      </c>
      <c r="S31" s="28">
        <f t="shared" si="10"/>
        <v>2396.7033333333334</v>
      </c>
      <c r="T31" s="21">
        <f t="shared" si="6"/>
        <v>57.102464357290764</v>
      </c>
      <c r="U31" s="39">
        <v>0</v>
      </c>
      <c r="V31" s="24">
        <v>2.33</v>
      </c>
      <c r="W31" s="24">
        <v>20.05</v>
      </c>
      <c r="X31" s="44">
        <f t="shared" si="7"/>
        <v>760.51502145922734</v>
      </c>
      <c r="Y31" s="39">
        <v>0</v>
      </c>
      <c r="Z31" s="51">
        <f t="shared" si="8"/>
        <v>86</v>
      </c>
      <c r="AA31" s="42">
        <f t="shared" si="9"/>
        <v>1.2112676056338028</v>
      </c>
      <c r="AB31" s="43" t="s">
        <v>119</v>
      </c>
    </row>
    <row r="32" spans="1:28" ht="20.399999999999999">
      <c r="A32" s="3">
        <v>20</v>
      </c>
      <c r="B32" s="4" t="s">
        <v>25</v>
      </c>
      <c r="C32" s="27">
        <v>65</v>
      </c>
      <c r="D32" s="27">
        <v>80</v>
      </c>
      <c r="E32" s="27">
        <v>90</v>
      </c>
      <c r="F32" s="27">
        <v>50</v>
      </c>
      <c r="G32" s="39">
        <f t="shared" si="0"/>
        <v>285</v>
      </c>
      <c r="H32" s="24">
        <v>30207.33</v>
      </c>
      <c r="I32" s="24">
        <v>30200.7</v>
      </c>
      <c r="J32" s="26">
        <f t="shared" si="1"/>
        <v>6.6300000000010186</v>
      </c>
      <c r="K32" s="22">
        <v>0</v>
      </c>
      <c r="L32" s="23">
        <f t="shared" si="2"/>
        <v>6.6300000000010186</v>
      </c>
      <c r="M32" s="30">
        <f t="shared" si="3"/>
        <v>2.1948315193699736E-2</v>
      </c>
      <c r="N32" s="40">
        <v>0</v>
      </c>
      <c r="O32" s="24">
        <v>0</v>
      </c>
      <c r="P32" s="25">
        <f t="shared" si="4"/>
        <v>0</v>
      </c>
      <c r="Q32" s="39">
        <v>0</v>
      </c>
      <c r="R32" s="28">
        <v>8765.75</v>
      </c>
      <c r="S32" s="28">
        <f t="shared" si="10"/>
        <v>7144.9833333333336</v>
      </c>
      <c r="T32" s="21">
        <f t="shared" si="6"/>
        <v>22.683981068301996</v>
      </c>
      <c r="U32" s="39">
        <v>10</v>
      </c>
      <c r="V32" s="24">
        <v>409.3</v>
      </c>
      <c r="W32" s="24">
        <v>304.27</v>
      </c>
      <c r="X32" s="44">
        <f t="shared" si="7"/>
        <v>-25.660884436843396</v>
      </c>
      <c r="Y32" s="39">
        <v>5</v>
      </c>
      <c r="Z32" s="51">
        <f t="shared" si="8"/>
        <v>86</v>
      </c>
      <c r="AA32" s="42">
        <f t="shared" si="9"/>
        <v>1.2112676056338028</v>
      </c>
      <c r="AB32" s="43" t="s">
        <v>119</v>
      </c>
    </row>
    <row r="33" spans="1:28" ht="20.399999999999999">
      <c r="A33" s="3">
        <v>21</v>
      </c>
      <c r="B33" s="4" t="s">
        <v>26</v>
      </c>
      <c r="C33" s="27">
        <v>95</v>
      </c>
      <c r="D33" s="27">
        <v>80</v>
      </c>
      <c r="E33" s="27">
        <v>105</v>
      </c>
      <c r="F33" s="27">
        <v>50</v>
      </c>
      <c r="G33" s="39">
        <f t="shared" si="0"/>
        <v>330</v>
      </c>
      <c r="H33" s="24">
        <v>18468.13</v>
      </c>
      <c r="I33" s="24">
        <v>18355.080000000002</v>
      </c>
      <c r="J33" s="26">
        <f t="shared" si="1"/>
        <v>113.04999999999927</v>
      </c>
      <c r="K33" s="22">
        <v>0</v>
      </c>
      <c r="L33" s="23">
        <f t="shared" si="2"/>
        <v>113.04999999999927</v>
      </c>
      <c r="M33" s="30">
        <f t="shared" si="3"/>
        <v>0.61213560874868911</v>
      </c>
      <c r="N33" s="40">
        <v>1</v>
      </c>
      <c r="O33" s="24">
        <v>0</v>
      </c>
      <c r="P33" s="25">
        <f t="shared" si="4"/>
        <v>0</v>
      </c>
      <c r="Q33" s="39">
        <v>0</v>
      </c>
      <c r="R33" s="28">
        <v>5264.2300000000014</v>
      </c>
      <c r="S33" s="28">
        <f t="shared" si="10"/>
        <v>4363.6166666666668</v>
      </c>
      <c r="T33" s="21">
        <f t="shared" si="6"/>
        <v>20.639148718379658</v>
      </c>
      <c r="U33" s="39">
        <v>10</v>
      </c>
      <c r="V33" s="24">
        <v>42.19</v>
      </c>
      <c r="W33" s="24">
        <v>57.19</v>
      </c>
      <c r="X33" s="44">
        <f t="shared" si="7"/>
        <v>35.553448684522401</v>
      </c>
      <c r="Y33" s="39">
        <v>0</v>
      </c>
      <c r="Z33" s="51">
        <f t="shared" si="8"/>
        <v>92</v>
      </c>
      <c r="AA33" s="42">
        <f t="shared" si="9"/>
        <v>1.295774647887324</v>
      </c>
      <c r="AB33" s="43" t="s">
        <v>119</v>
      </c>
    </row>
    <row r="34" spans="1:28" ht="20.399999999999999">
      <c r="A34" s="3">
        <v>22</v>
      </c>
      <c r="B34" s="4" t="s">
        <v>27</v>
      </c>
      <c r="C34" s="27">
        <v>95</v>
      </c>
      <c r="D34" s="27">
        <v>95</v>
      </c>
      <c r="E34" s="27">
        <v>105</v>
      </c>
      <c r="F34" s="27">
        <v>50</v>
      </c>
      <c r="G34" s="39">
        <f t="shared" si="0"/>
        <v>345</v>
      </c>
      <c r="H34" s="24">
        <v>14798.53</v>
      </c>
      <c r="I34" s="24">
        <v>14798.36</v>
      </c>
      <c r="J34" s="26">
        <f t="shared" si="1"/>
        <v>0.17000000000007276</v>
      </c>
      <c r="K34" s="22">
        <v>0</v>
      </c>
      <c r="L34" s="23">
        <f t="shared" si="2"/>
        <v>0.17000000000007276</v>
      </c>
      <c r="M34" s="30">
        <f t="shared" si="3"/>
        <v>1.1487627487329671E-3</v>
      </c>
      <c r="N34" s="40">
        <v>0</v>
      </c>
      <c r="O34" s="24">
        <v>0</v>
      </c>
      <c r="P34" s="25">
        <f t="shared" si="4"/>
        <v>0</v>
      </c>
      <c r="Q34" s="39">
        <v>0</v>
      </c>
      <c r="R34" s="28">
        <v>4407.59</v>
      </c>
      <c r="S34" s="28">
        <f t="shared" si="10"/>
        <v>3463.59</v>
      </c>
      <c r="T34" s="21">
        <f t="shared" si="6"/>
        <v>27.254958005999551</v>
      </c>
      <c r="U34" s="39">
        <v>0</v>
      </c>
      <c r="V34" s="24">
        <v>102.34</v>
      </c>
      <c r="W34" s="24">
        <v>100.45</v>
      </c>
      <c r="X34" s="44">
        <f t="shared" si="7"/>
        <v>-1.8467852257181945</v>
      </c>
      <c r="Y34" s="39">
        <v>5</v>
      </c>
      <c r="Z34" s="51">
        <f t="shared" si="8"/>
        <v>91</v>
      </c>
      <c r="AA34" s="42">
        <f t="shared" si="9"/>
        <v>1.2816901408450705</v>
      </c>
      <c r="AB34" s="43" t="s">
        <v>119</v>
      </c>
    </row>
    <row r="35" spans="1:28" ht="20.399999999999999">
      <c r="A35" s="3">
        <v>23</v>
      </c>
      <c r="B35" s="4" t="s">
        <v>71</v>
      </c>
      <c r="C35" s="27">
        <v>65</v>
      </c>
      <c r="D35" s="27">
        <v>65</v>
      </c>
      <c r="E35" s="27">
        <v>50</v>
      </c>
      <c r="F35" s="27">
        <v>50</v>
      </c>
      <c r="G35" s="39">
        <f t="shared" si="0"/>
        <v>230</v>
      </c>
      <c r="H35" s="24">
        <v>69174.880000000005</v>
      </c>
      <c r="I35" s="24">
        <v>69084</v>
      </c>
      <c r="J35" s="26">
        <f t="shared" si="1"/>
        <v>90.880000000004657</v>
      </c>
      <c r="K35" s="22">
        <v>0</v>
      </c>
      <c r="L35" s="23">
        <f t="shared" si="2"/>
        <v>90.880000000004657</v>
      </c>
      <c r="M35" s="30">
        <f t="shared" si="3"/>
        <v>0.13137717044106856</v>
      </c>
      <c r="N35" s="40">
        <v>0</v>
      </c>
      <c r="O35" s="24">
        <v>3.52</v>
      </c>
      <c r="P35" s="25">
        <f t="shared" si="4"/>
        <v>5.088552376238311E-3</v>
      </c>
      <c r="Q35" s="39">
        <v>0</v>
      </c>
      <c r="R35" s="28">
        <v>27803.440000000002</v>
      </c>
      <c r="S35" s="28">
        <f t="shared" si="10"/>
        <v>13760.186666666666</v>
      </c>
      <c r="T35" s="21">
        <f t="shared" si="6"/>
        <v>102.05714263566195</v>
      </c>
      <c r="U35" s="39">
        <v>0</v>
      </c>
      <c r="V35" s="24">
        <v>1210.8800000000001</v>
      </c>
      <c r="W35" s="24">
        <v>991.17</v>
      </c>
      <c r="X35" s="44">
        <f t="shared" si="7"/>
        <v>-18.144655126849905</v>
      </c>
      <c r="Y35" s="39">
        <v>5</v>
      </c>
      <c r="Z35" s="51">
        <f t="shared" si="8"/>
        <v>63</v>
      </c>
      <c r="AA35" s="42">
        <f t="shared" si="9"/>
        <v>0.88732394366197187</v>
      </c>
      <c r="AB35" s="43" t="s">
        <v>122</v>
      </c>
    </row>
    <row r="36" spans="1:28" ht="22.2" customHeight="1">
      <c r="A36" s="3">
        <v>24</v>
      </c>
      <c r="B36" s="14" t="s">
        <v>72</v>
      </c>
      <c r="C36" s="27">
        <v>65</v>
      </c>
      <c r="D36" s="27">
        <v>95</v>
      </c>
      <c r="E36" s="27">
        <v>90</v>
      </c>
      <c r="F36" s="27">
        <v>40</v>
      </c>
      <c r="G36" s="39">
        <f t="shared" si="0"/>
        <v>290</v>
      </c>
      <c r="H36" s="24">
        <v>83192.789999999994</v>
      </c>
      <c r="I36" s="24">
        <v>83191</v>
      </c>
      <c r="J36" s="26">
        <f t="shared" si="1"/>
        <v>1.7899999999935972</v>
      </c>
      <c r="K36" s="22">
        <v>0</v>
      </c>
      <c r="L36" s="23">
        <f t="shared" si="2"/>
        <v>1.7899999999935972</v>
      </c>
      <c r="M36" s="30">
        <f t="shared" si="3"/>
        <v>2.1516287649369584E-3</v>
      </c>
      <c r="N36" s="40">
        <v>0</v>
      </c>
      <c r="O36" s="24">
        <v>0</v>
      </c>
      <c r="P36" s="25">
        <f t="shared" si="4"/>
        <v>0</v>
      </c>
      <c r="Q36" s="39">
        <v>0</v>
      </c>
      <c r="R36" s="28">
        <v>24786.17</v>
      </c>
      <c r="S36" s="28">
        <f t="shared" si="10"/>
        <v>19468.276666666668</v>
      </c>
      <c r="T36" s="21">
        <f t="shared" si="6"/>
        <v>27.315686048568221</v>
      </c>
      <c r="U36" s="39">
        <v>0</v>
      </c>
      <c r="V36" s="24">
        <v>181.85</v>
      </c>
      <c r="W36" s="24">
        <v>259.05</v>
      </c>
      <c r="X36" s="44">
        <f t="shared" si="7"/>
        <v>42.452570800109989</v>
      </c>
      <c r="Y36" s="39">
        <v>0</v>
      </c>
      <c r="Z36" s="51">
        <f t="shared" si="8"/>
        <v>73</v>
      </c>
      <c r="AA36" s="42">
        <f t="shared" si="9"/>
        <v>1.028169014084507</v>
      </c>
      <c r="AB36" s="43" t="s">
        <v>121</v>
      </c>
    </row>
    <row r="37" spans="1:28" ht="20.399999999999999">
      <c r="A37" s="3">
        <v>25</v>
      </c>
      <c r="B37" s="4" t="s">
        <v>28</v>
      </c>
      <c r="C37" s="27">
        <v>85</v>
      </c>
      <c r="D37" s="27">
        <v>85</v>
      </c>
      <c r="E37" s="27">
        <v>95</v>
      </c>
      <c r="F37" s="27">
        <v>50</v>
      </c>
      <c r="G37" s="39">
        <f t="shared" si="0"/>
        <v>315</v>
      </c>
      <c r="H37" s="24">
        <v>16628.5</v>
      </c>
      <c r="I37" s="24">
        <v>16546.95</v>
      </c>
      <c r="J37" s="26">
        <f t="shared" si="1"/>
        <v>81.549999999999272</v>
      </c>
      <c r="K37" s="22">
        <v>0</v>
      </c>
      <c r="L37" s="23">
        <f t="shared" si="2"/>
        <v>81.549999999999272</v>
      </c>
      <c r="M37" s="30">
        <f t="shared" si="3"/>
        <v>0.49042306882761089</v>
      </c>
      <c r="N37" s="40">
        <v>0</v>
      </c>
      <c r="O37" s="24">
        <v>0</v>
      </c>
      <c r="P37" s="25">
        <f t="shared" si="4"/>
        <v>0</v>
      </c>
      <c r="Q37" s="39">
        <v>0</v>
      </c>
      <c r="R37" s="28">
        <v>4891.0400000000009</v>
      </c>
      <c r="S37" s="28">
        <f t="shared" si="10"/>
        <v>3885.3033333333333</v>
      </c>
      <c r="T37" s="21">
        <f t="shared" si="6"/>
        <v>25.885666584591014</v>
      </c>
      <c r="U37" s="39">
        <v>0</v>
      </c>
      <c r="V37" s="24">
        <v>736.89</v>
      </c>
      <c r="W37" s="24">
        <v>1020.15</v>
      </c>
      <c r="X37" s="44">
        <f t="shared" si="7"/>
        <v>38.439929975980128</v>
      </c>
      <c r="Y37" s="39">
        <v>0</v>
      </c>
      <c r="Z37" s="51">
        <f t="shared" si="8"/>
        <v>79</v>
      </c>
      <c r="AA37" s="42">
        <f t="shared" si="9"/>
        <v>1.1126760563380282</v>
      </c>
      <c r="AB37" s="43" t="s">
        <v>121</v>
      </c>
    </row>
    <row r="38" spans="1:28" ht="20.399999999999999">
      <c r="A38" s="3">
        <v>26</v>
      </c>
      <c r="B38" s="4" t="s">
        <v>29</v>
      </c>
      <c r="C38" s="27">
        <v>100</v>
      </c>
      <c r="D38" s="27">
        <v>110</v>
      </c>
      <c r="E38" s="27">
        <v>125</v>
      </c>
      <c r="F38" s="27">
        <v>50</v>
      </c>
      <c r="G38" s="39">
        <f t="shared" si="0"/>
        <v>385</v>
      </c>
      <c r="H38" s="24">
        <v>14110.21</v>
      </c>
      <c r="I38" s="24">
        <v>14107.01</v>
      </c>
      <c r="J38" s="26">
        <f t="shared" si="1"/>
        <v>3.1999999999989086</v>
      </c>
      <c r="K38" s="22">
        <v>0.02</v>
      </c>
      <c r="L38" s="23">
        <f t="shared" si="2"/>
        <v>3.1799999999989086</v>
      </c>
      <c r="M38" s="30">
        <f t="shared" si="3"/>
        <v>2.2536872236479179E-2</v>
      </c>
      <c r="N38" s="40">
        <v>0</v>
      </c>
      <c r="O38" s="24">
        <v>2</v>
      </c>
      <c r="P38" s="25">
        <f t="shared" si="4"/>
        <v>1.4174133482067241E-2</v>
      </c>
      <c r="Q38" s="39">
        <v>0</v>
      </c>
      <c r="R38" s="28">
        <v>4197.67</v>
      </c>
      <c r="S38" s="28">
        <f t="shared" si="10"/>
        <v>3303.1133333333332</v>
      </c>
      <c r="T38" s="21">
        <f t="shared" si="6"/>
        <v>27.082227474281844</v>
      </c>
      <c r="U38" s="39">
        <v>0</v>
      </c>
      <c r="V38" s="24">
        <v>162.05000000000001</v>
      </c>
      <c r="W38" s="24">
        <v>136.37</v>
      </c>
      <c r="X38" s="44">
        <f t="shared" si="7"/>
        <v>-15.84696081456341</v>
      </c>
      <c r="Y38" s="39">
        <v>5</v>
      </c>
      <c r="Z38" s="51">
        <f t="shared" si="8"/>
        <v>101</v>
      </c>
      <c r="AA38" s="42">
        <f t="shared" si="9"/>
        <v>1.4225352112676057</v>
      </c>
      <c r="AB38" s="43" t="s">
        <v>119</v>
      </c>
    </row>
    <row r="39" spans="1:28" ht="20.399999999999999">
      <c r="A39" s="3">
        <v>27</v>
      </c>
      <c r="B39" s="4" t="s">
        <v>30</v>
      </c>
      <c r="C39" s="27">
        <v>110</v>
      </c>
      <c r="D39" s="27">
        <v>95</v>
      </c>
      <c r="E39" s="27">
        <v>125</v>
      </c>
      <c r="F39" s="27">
        <v>50</v>
      </c>
      <c r="G39" s="39">
        <f t="shared" si="0"/>
        <v>380</v>
      </c>
      <c r="H39" s="24">
        <v>15641.03</v>
      </c>
      <c r="I39" s="24">
        <v>15638.27</v>
      </c>
      <c r="J39" s="26">
        <f t="shared" si="1"/>
        <v>2.7600000000002183</v>
      </c>
      <c r="K39" s="22">
        <v>0</v>
      </c>
      <c r="L39" s="23">
        <f t="shared" si="2"/>
        <v>2.7600000000002183</v>
      </c>
      <c r="M39" s="30">
        <f t="shared" si="3"/>
        <v>1.7645896721636734E-2</v>
      </c>
      <c r="N39" s="40">
        <v>0</v>
      </c>
      <c r="O39" s="24">
        <v>1.06</v>
      </c>
      <c r="P39" s="25">
        <f t="shared" si="4"/>
        <v>6.7770472916425578E-3</v>
      </c>
      <c r="Q39" s="39">
        <v>0</v>
      </c>
      <c r="R39" s="28">
        <v>4296.3600000000006</v>
      </c>
      <c r="S39" s="28">
        <f t="shared" si="10"/>
        <v>3780.6366666666668</v>
      </c>
      <c r="T39" s="21">
        <f t="shared" si="6"/>
        <v>13.641176838821693</v>
      </c>
      <c r="U39" s="39">
        <v>10</v>
      </c>
      <c r="V39" s="24">
        <v>280.74</v>
      </c>
      <c r="W39" s="24">
        <v>341.15</v>
      </c>
      <c r="X39" s="44">
        <f t="shared" si="7"/>
        <v>21.518130654698286</v>
      </c>
      <c r="Y39" s="39">
        <v>0</v>
      </c>
      <c r="Z39" s="51">
        <f t="shared" si="8"/>
        <v>105</v>
      </c>
      <c r="AA39" s="42">
        <f t="shared" si="9"/>
        <v>1.4788732394366197</v>
      </c>
      <c r="AB39" s="43" t="s">
        <v>120</v>
      </c>
    </row>
    <row r="40" spans="1:28" ht="31.95" customHeight="1">
      <c r="A40" s="3">
        <v>28</v>
      </c>
      <c r="B40" s="4" t="s">
        <v>31</v>
      </c>
      <c r="C40" s="27">
        <v>95</v>
      </c>
      <c r="D40" s="27">
        <v>65</v>
      </c>
      <c r="E40" s="27">
        <v>110</v>
      </c>
      <c r="F40" s="27">
        <v>50</v>
      </c>
      <c r="G40" s="39">
        <f t="shared" si="0"/>
        <v>320</v>
      </c>
      <c r="H40" s="24">
        <v>29837.99</v>
      </c>
      <c r="I40" s="24">
        <v>29751.72</v>
      </c>
      <c r="J40" s="26">
        <f t="shared" si="1"/>
        <v>86.270000000000437</v>
      </c>
      <c r="K40" s="22">
        <v>7.06</v>
      </c>
      <c r="L40" s="23">
        <f t="shared" si="2"/>
        <v>79.210000000000434</v>
      </c>
      <c r="M40" s="30">
        <f t="shared" si="3"/>
        <v>0.2654669433162235</v>
      </c>
      <c r="N40" s="40">
        <v>0</v>
      </c>
      <c r="O40" s="24">
        <v>0</v>
      </c>
      <c r="P40" s="25">
        <f t="shared" si="4"/>
        <v>0</v>
      </c>
      <c r="Q40" s="39">
        <v>0</v>
      </c>
      <c r="R40" s="28">
        <v>8366.75</v>
      </c>
      <c r="S40" s="28">
        <f t="shared" si="10"/>
        <v>7128.3233333333337</v>
      </c>
      <c r="T40" s="21">
        <f t="shared" si="6"/>
        <v>17.373323413593749</v>
      </c>
      <c r="U40" s="39">
        <v>10</v>
      </c>
      <c r="V40" s="24">
        <v>671.43</v>
      </c>
      <c r="W40" s="24">
        <v>680.7</v>
      </c>
      <c r="X40" s="44">
        <f t="shared" si="7"/>
        <v>1.3806353603503114</v>
      </c>
      <c r="Y40" s="39">
        <v>5</v>
      </c>
      <c r="Z40" s="51">
        <f t="shared" si="8"/>
        <v>95</v>
      </c>
      <c r="AA40" s="42">
        <f t="shared" si="9"/>
        <v>1.3380281690140845</v>
      </c>
      <c r="AB40" s="43" t="s">
        <v>119</v>
      </c>
    </row>
    <row r="41" spans="1:28" ht="20.399999999999999">
      <c r="A41" s="3">
        <v>29</v>
      </c>
      <c r="B41" s="4" t="s">
        <v>73</v>
      </c>
      <c r="C41" s="27">
        <v>55</v>
      </c>
      <c r="D41" s="27">
        <v>95</v>
      </c>
      <c r="E41" s="27">
        <v>60</v>
      </c>
      <c r="F41" s="27">
        <v>50</v>
      </c>
      <c r="G41" s="39">
        <f t="shared" si="0"/>
        <v>260</v>
      </c>
      <c r="H41" s="24">
        <v>177629.18</v>
      </c>
      <c r="I41" s="24">
        <v>177590.69</v>
      </c>
      <c r="J41" s="26">
        <f t="shared" si="1"/>
        <v>38.489999999990687</v>
      </c>
      <c r="K41" s="22">
        <v>0</v>
      </c>
      <c r="L41" s="23">
        <f t="shared" si="2"/>
        <v>38.489999999990687</v>
      </c>
      <c r="M41" s="30">
        <f t="shared" si="3"/>
        <v>2.1668737084746259E-2</v>
      </c>
      <c r="N41" s="40">
        <v>0</v>
      </c>
      <c r="O41" s="24">
        <v>0</v>
      </c>
      <c r="P41" s="25">
        <f t="shared" si="4"/>
        <v>0</v>
      </c>
      <c r="Q41" s="39">
        <v>0</v>
      </c>
      <c r="R41" s="29">
        <v>55021.89</v>
      </c>
      <c r="S41" s="28">
        <f t="shared" si="10"/>
        <v>40856.26666666667</v>
      </c>
      <c r="T41" s="21">
        <f t="shared" si="6"/>
        <v>34.671849606098768</v>
      </c>
      <c r="U41" s="39">
        <v>0</v>
      </c>
      <c r="V41" s="24">
        <v>8199.08</v>
      </c>
      <c r="W41" s="24">
        <v>8655.66</v>
      </c>
      <c r="X41" s="44">
        <f t="shared" si="7"/>
        <v>5.5686735584968066</v>
      </c>
      <c r="Y41" s="39">
        <v>5</v>
      </c>
      <c r="Z41" s="51">
        <f t="shared" si="8"/>
        <v>70</v>
      </c>
      <c r="AA41" s="42">
        <f t="shared" si="9"/>
        <v>0.9859154929577465</v>
      </c>
      <c r="AB41" s="43" t="s">
        <v>121</v>
      </c>
    </row>
    <row r="42" spans="1:28" ht="20.399999999999999">
      <c r="A42" s="3">
        <v>30</v>
      </c>
      <c r="B42" s="4" t="s">
        <v>32</v>
      </c>
      <c r="C42" s="27">
        <v>95</v>
      </c>
      <c r="D42" s="27">
        <v>85</v>
      </c>
      <c r="E42" s="27">
        <v>105</v>
      </c>
      <c r="F42" s="27">
        <v>50</v>
      </c>
      <c r="G42" s="39">
        <f t="shared" si="0"/>
        <v>335</v>
      </c>
      <c r="H42" s="24">
        <v>32703.46</v>
      </c>
      <c r="I42" s="24">
        <v>32701.02</v>
      </c>
      <c r="J42" s="26">
        <f t="shared" si="1"/>
        <v>2.4399999999986903</v>
      </c>
      <c r="K42" s="22">
        <v>0.02</v>
      </c>
      <c r="L42" s="23">
        <f t="shared" si="2"/>
        <v>2.4199999999986903</v>
      </c>
      <c r="M42" s="30">
        <f t="shared" si="3"/>
        <v>7.3998286419806663E-3</v>
      </c>
      <c r="N42" s="40">
        <v>0</v>
      </c>
      <c r="O42" s="24">
        <v>0</v>
      </c>
      <c r="P42" s="25">
        <f t="shared" si="4"/>
        <v>0</v>
      </c>
      <c r="Q42" s="39">
        <v>0</v>
      </c>
      <c r="R42" s="28">
        <v>8481.52</v>
      </c>
      <c r="S42" s="28">
        <f t="shared" si="10"/>
        <v>8073.166666666667</v>
      </c>
      <c r="T42" s="21">
        <f t="shared" si="6"/>
        <v>5.0581556184066576</v>
      </c>
      <c r="U42" s="39">
        <v>10</v>
      </c>
      <c r="V42" s="24">
        <v>131.29</v>
      </c>
      <c r="W42" s="24">
        <v>134.91999999999999</v>
      </c>
      <c r="X42" s="44">
        <f t="shared" si="7"/>
        <v>2.7648716581613186</v>
      </c>
      <c r="Y42" s="39">
        <v>5</v>
      </c>
      <c r="Z42" s="51">
        <f t="shared" si="8"/>
        <v>99</v>
      </c>
      <c r="AA42" s="42">
        <f t="shared" si="9"/>
        <v>1.3943661971830985</v>
      </c>
      <c r="AB42" s="43" t="s">
        <v>119</v>
      </c>
    </row>
    <row r="43" spans="1:28" ht="20.399999999999999">
      <c r="A43" s="3">
        <v>31</v>
      </c>
      <c r="B43" s="4" t="s">
        <v>74</v>
      </c>
      <c r="C43" s="27">
        <v>85</v>
      </c>
      <c r="D43" s="27">
        <v>110</v>
      </c>
      <c r="E43" s="27">
        <v>40</v>
      </c>
      <c r="F43" s="27">
        <v>40</v>
      </c>
      <c r="G43" s="39">
        <f t="shared" si="0"/>
        <v>275</v>
      </c>
      <c r="H43" s="24">
        <v>48880.639999999999</v>
      </c>
      <c r="I43" s="24">
        <v>48650.01</v>
      </c>
      <c r="J43" s="26">
        <f t="shared" si="1"/>
        <v>230.62999999999738</v>
      </c>
      <c r="K43" s="22">
        <v>0</v>
      </c>
      <c r="L43" s="23">
        <f t="shared" si="2"/>
        <v>230.62999999999738</v>
      </c>
      <c r="M43" s="30">
        <f t="shared" si="3"/>
        <v>0.47182279119094467</v>
      </c>
      <c r="N43" s="40">
        <v>0</v>
      </c>
      <c r="O43" s="24">
        <v>65.430000000000007</v>
      </c>
      <c r="P43" s="25">
        <f t="shared" si="4"/>
        <v>0.13385667618099928</v>
      </c>
      <c r="Q43" s="39">
        <v>1</v>
      </c>
      <c r="R43" s="28">
        <v>18587.04</v>
      </c>
      <c r="S43" s="28">
        <f t="shared" si="10"/>
        <v>10020.99</v>
      </c>
      <c r="T43" s="21">
        <f t="shared" si="6"/>
        <v>85.481075223106714</v>
      </c>
      <c r="U43" s="39">
        <v>0</v>
      </c>
      <c r="V43" s="24">
        <v>542.29</v>
      </c>
      <c r="W43" s="24">
        <v>691.57</v>
      </c>
      <c r="X43" s="44">
        <f t="shared" si="7"/>
        <v>27.527706577661416</v>
      </c>
      <c r="Y43" s="39">
        <v>0</v>
      </c>
      <c r="Z43" s="51">
        <f t="shared" si="8"/>
        <v>68</v>
      </c>
      <c r="AA43" s="42">
        <f t="shared" si="9"/>
        <v>0.95774647887323938</v>
      </c>
      <c r="AB43" s="43" t="s">
        <v>122</v>
      </c>
    </row>
    <row r="44" spans="1:28" ht="20.399999999999999">
      <c r="A44" s="3">
        <v>32</v>
      </c>
      <c r="B44" s="4" t="s">
        <v>33</v>
      </c>
      <c r="C44" s="27">
        <v>100</v>
      </c>
      <c r="D44" s="27">
        <v>70</v>
      </c>
      <c r="E44" s="27">
        <v>75</v>
      </c>
      <c r="F44" s="27">
        <v>50</v>
      </c>
      <c r="G44" s="39">
        <f t="shared" si="0"/>
        <v>295</v>
      </c>
      <c r="H44" s="24">
        <v>13071.46</v>
      </c>
      <c r="I44" s="24">
        <v>12980.66</v>
      </c>
      <c r="J44" s="26">
        <f t="shared" si="1"/>
        <v>90.799999999999272</v>
      </c>
      <c r="K44" s="22">
        <v>0</v>
      </c>
      <c r="L44" s="23">
        <f t="shared" si="2"/>
        <v>90.799999999999272</v>
      </c>
      <c r="M44" s="30">
        <f t="shared" si="3"/>
        <v>0.69464313856294002</v>
      </c>
      <c r="N44" s="40">
        <v>1</v>
      </c>
      <c r="O44" s="24">
        <v>0</v>
      </c>
      <c r="P44" s="25">
        <f t="shared" si="4"/>
        <v>0</v>
      </c>
      <c r="Q44" s="39">
        <v>0</v>
      </c>
      <c r="R44" s="28">
        <v>3911.9300000000003</v>
      </c>
      <c r="S44" s="28">
        <f t="shared" si="10"/>
        <v>3022.91</v>
      </c>
      <c r="T44" s="21">
        <f t="shared" si="6"/>
        <v>29.409410137913483</v>
      </c>
      <c r="U44" s="39">
        <v>0</v>
      </c>
      <c r="V44" s="24">
        <v>609.16999999999996</v>
      </c>
      <c r="W44" s="24">
        <v>645.91999999999996</v>
      </c>
      <c r="X44" s="44">
        <f t="shared" si="7"/>
        <v>6.032798726135562</v>
      </c>
      <c r="Y44" s="39">
        <v>5</v>
      </c>
      <c r="Z44" s="51">
        <f t="shared" si="8"/>
        <v>78</v>
      </c>
      <c r="AA44" s="42">
        <f t="shared" si="9"/>
        <v>1.0985915492957747</v>
      </c>
      <c r="AB44" s="43" t="s">
        <v>121</v>
      </c>
    </row>
    <row r="45" spans="1:28" ht="20.399999999999999">
      <c r="A45" s="3">
        <v>33</v>
      </c>
      <c r="B45" s="4" t="s">
        <v>75</v>
      </c>
      <c r="C45" s="27">
        <v>95</v>
      </c>
      <c r="D45" s="27">
        <v>70</v>
      </c>
      <c r="E45" s="27">
        <v>45</v>
      </c>
      <c r="F45" s="27">
        <v>50</v>
      </c>
      <c r="G45" s="39">
        <f t="shared" ref="G45:G76" si="11">C45+D45+E45+F45</f>
        <v>260</v>
      </c>
      <c r="H45" s="24">
        <v>51565.89</v>
      </c>
      <c r="I45" s="24">
        <v>51507.48</v>
      </c>
      <c r="J45" s="26">
        <f t="shared" ref="J45:J76" si="12">H45-I45</f>
        <v>58.409999999996217</v>
      </c>
      <c r="K45" s="22">
        <v>0</v>
      </c>
      <c r="L45" s="23">
        <f t="shared" ref="L45:L76" si="13">J45-K45</f>
        <v>58.409999999996217</v>
      </c>
      <c r="M45" s="30">
        <f t="shared" ref="M45:M76" si="14">L45/H45*100</f>
        <v>0.11327255284451837</v>
      </c>
      <c r="N45" s="40">
        <v>0</v>
      </c>
      <c r="O45" s="24">
        <v>0</v>
      </c>
      <c r="P45" s="25">
        <f t="shared" ref="P45:P76" si="15">O45/H45*100</f>
        <v>0</v>
      </c>
      <c r="Q45" s="39">
        <v>0</v>
      </c>
      <c r="R45" s="28">
        <v>17262.910000000003</v>
      </c>
      <c r="S45" s="28">
        <f t="shared" si="10"/>
        <v>11414.856666666667</v>
      </c>
      <c r="T45" s="21">
        <f t="shared" ref="T45:T76" si="16">(R45-S45)/S45*100</f>
        <v>51.23194713789664</v>
      </c>
      <c r="U45" s="39">
        <v>0</v>
      </c>
      <c r="V45" s="24">
        <v>327.08999999999997</v>
      </c>
      <c r="W45" s="24">
        <v>155.66</v>
      </c>
      <c r="X45" s="44">
        <f t="shared" si="7"/>
        <v>-52.410651502644534</v>
      </c>
      <c r="Y45" s="39">
        <v>5</v>
      </c>
      <c r="Z45" s="51">
        <f t="shared" ref="Z45:Z76" si="17">ROUND((G45/4)-(N45+Q45)+U45+Y45,0)</f>
        <v>70</v>
      </c>
      <c r="AA45" s="42">
        <f t="shared" ref="AA45:AA76" si="18">Z45/71</f>
        <v>0.9859154929577465</v>
      </c>
      <c r="AB45" s="43" t="s">
        <v>121</v>
      </c>
    </row>
    <row r="46" spans="1:28" ht="20.399999999999999">
      <c r="A46" s="3">
        <v>34</v>
      </c>
      <c r="B46" s="4" t="s">
        <v>34</v>
      </c>
      <c r="C46" s="27">
        <v>100</v>
      </c>
      <c r="D46" s="27">
        <v>95</v>
      </c>
      <c r="E46" s="27">
        <v>125</v>
      </c>
      <c r="F46" s="27">
        <v>50</v>
      </c>
      <c r="G46" s="39">
        <f t="shared" si="11"/>
        <v>370</v>
      </c>
      <c r="H46" s="24">
        <v>29356.48</v>
      </c>
      <c r="I46" s="24">
        <v>29356.09</v>
      </c>
      <c r="J46" s="26">
        <f t="shared" si="12"/>
        <v>0.38999999999941792</v>
      </c>
      <c r="K46" s="22">
        <v>0</v>
      </c>
      <c r="L46" s="23">
        <f t="shared" si="13"/>
        <v>0.38999999999941792</v>
      </c>
      <c r="M46" s="30">
        <f t="shared" si="14"/>
        <v>1.3284971495200308E-3</v>
      </c>
      <c r="N46" s="40">
        <v>0</v>
      </c>
      <c r="O46" s="24">
        <v>0</v>
      </c>
      <c r="P46" s="25">
        <f t="shared" si="15"/>
        <v>0</v>
      </c>
      <c r="Q46" s="39">
        <v>0</v>
      </c>
      <c r="R46" s="28">
        <v>8190.4200000000019</v>
      </c>
      <c r="S46" s="28">
        <f t="shared" ref="S46:S77" si="19">(I46-R46)/3</f>
        <v>7055.2233333333324</v>
      </c>
      <c r="T46" s="21">
        <f t="shared" si="16"/>
        <v>16.090159205921704</v>
      </c>
      <c r="U46" s="39">
        <v>10</v>
      </c>
      <c r="V46" s="24">
        <v>57.59</v>
      </c>
      <c r="W46" s="24">
        <v>8.65</v>
      </c>
      <c r="X46" s="44">
        <f t="shared" si="7"/>
        <v>-84.980031255426297</v>
      </c>
      <c r="Y46" s="39">
        <v>5</v>
      </c>
      <c r="Z46" s="51">
        <f t="shared" si="17"/>
        <v>108</v>
      </c>
      <c r="AA46" s="42">
        <f t="shared" si="18"/>
        <v>1.5211267605633803</v>
      </c>
      <c r="AB46" s="43" t="s">
        <v>120</v>
      </c>
    </row>
    <row r="47" spans="1:28" ht="20.399999999999999">
      <c r="A47" s="3">
        <v>35</v>
      </c>
      <c r="B47" s="4" t="s">
        <v>35</v>
      </c>
      <c r="C47" s="27">
        <v>110</v>
      </c>
      <c r="D47" s="27">
        <v>110</v>
      </c>
      <c r="E47" s="27">
        <v>125</v>
      </c>
      <c r="F47" s="27">
        <v>50</v>
      </c>
      <c r="G47" s="39">
        <f t="shared" si="11"/>
        <v>395</v>
      </c>
      <c r="H47" s="24">
        <v>26329.599999999999</v>
      </c>
      <c r="I47" s="24">
        <v>26329.46</v>
      </c>
      <c r="J47" s="26">
        <f t="shared" si="12"/>
        <v>0.13999999999941792</v>
      </c>
      <c r="K47" s="22">
        <v>0</v>
      </c>
      <c r="L47" s="23">
        <f t="shared" si="13"/>
        <v>0.13999999999941792</v>
      </c>
      <c r="M47" s="30">
        <f t="shared" si="14"/>
        <v>5.3172095284173678E-4</v>
      </c>
      <c r="N47" s="40">
        <v>0</v>
      </c>
      <c r="O47" s="24">
        <v>1.23</v>
      </c>
      <c r="P47" s="25">
        <f t="shared" si="15"/>
        <v>4.6715483714146813E-3</v>
      </c>
      <c r="Q47" s="39">
        <v>0</v>
      </c>
      <c r="R47" s="28">
        <v>8187.1399999999994</v>
      </c>
      <c r="S47" s="28">
        <f t="shared" si="19"/>
        <v>6047.44</v>
      </c>
      <c r="T47" s="21">
        <f t="shared" si="16"/>
        <v>35.381913669255091</v>
      </c>
      <c r="U47" s="39">
        <v>0</v>
      </c>
      <c r="V47" s="24">
        <v>566.48</v>
      </c>
      <c r="W47" s="24">
        <v>424.59</v>
      </c>
      <c r="X47" s="44">
        <f t="shared" si="7"/>
        <v>-25.047662759497253</v>
      </c>
      <c r="Y47" s="39">
        <v>5</v>
      </c>
      <c r="Z47" s="51">
        <f t="shared" si="17"/>
        <v>104</v>
      </c>
      <c r="AA47" s="42">
        <f t="shared" si="18"/>
        <v>1.4647887323943662</v>
      </c>
      <c r="AB47" s="43" t="s">
        <v>120</v>
      </c>
    </row>
    <row r="48" spans="1:28" ht="20.399999999999999">
      <c r="A48" s="3">
        <v>36</v>
      </c>
      <c r="B48" s="4" t="s">
        <v>36</v>
      </c>
      <c r="C48" s="27">
        <v>100</v>
      </c>
      <c r="D48" s="27">
        <v>95</v>
      </c>
      <c r="E48" s="27">
        <v>125</v>
      </c>
      <c r="F48" s="27">
        <v>50</v>
      </c>
      <c r="G48" s="39">
        <f t="shared" si="11"/>
        <v>370</v>
      </c>
      <c r="H48" s="24">
        <v>13058.29</v>
      </c>
      <c r="I48" s="24">
        <v>13056.22</v>
      </c>
      <c r="J48" s="26">
        <f t="shared" si="12"/>
        <v>2.070000000001528</v>
      </c>
      <c r="K48" s="22">
        <v>0.28999999999999998</v>
      </c>
      <c r="L48" s="23">
        <f t="shared" si="13"/>
        <v>1.7800000000015279</v>
      </c>
      <c r="M48" s="30">
        <f t="shared" si="14"/>
        <v>1.363118754447579E-2</v>
      </c>
      <c r="N48" s="40">
        <v>0</v>
      </c>
      <c r="O48" s="24">
        <v>0</v>
      </c>
      <c r="P48" s="25">
        <f t="shared" si="15"/>
        <v>0</v>
      </c>
      <c r="Q48" s="39">
        <v>0</v>
      </c>
      <c r="R48" s="28">
        <v>3798.1499999999996</v>
      </c>
      <c r="S48" s="28">
        <f t="shared" si="19"/>
        <v>3086.0233333333331</v>
      </c>
      <c r="T48" s="21">
        <f t="shared" si="16"/>
        <v>23.07586786446851</v>
      </c>
      <c r="U48" s="39">
        <v>10</v>
      </c>
      <c r="V48" s="24">
        <v>199.07</v>
      </c>
      <c r="W48" s="24">
        <v>194.65</v>
      </c>
      <c r="X48" s="44">
        <f t="shared" si="7"/>
        <v>-2.220324508966689</v>
      </c>
      <c r="Y48" s="39">
        <v>5</v>
      </c>
      <c r="Z48" s="51">
        <f t="shared" si="17"/>
        <v>108</v>
      </c>
      <c r="AA48" s="42">
        <f t="shared" si="18"/>
        <v>1.5211267605633803</v>
      </c>
      <c r="AB48" s="43" t="s">
        <v>120</v>
      </c>
    </row>
    <row r="49" spans="1:28" ht="20.399999999999999">
      <c r="A49" s="3">
        <v>37</v>
      </c>
      <c r="B49" s="4" t="s">
        <v>37</v>
      </c>
      <c r="C49" s="27">
        <v>110</v>
      </c>
      <c r="D49" s="27">
        <v>110</v>
      </c>
      <c r="E49" s="27">
        <v>105</v>
      </c>
      <c r="F49" s="27">
        <v>50</v>
      </c>
      <c r="G49" s="39">
        <f t="shared" si="11"/>
        <v>375</v>
      </c>
      <c r="H49" s="24">
        <v>17191.89</v>
      </c>
      <c r="I49" s="24">
        <v>17191.830000000002</v>
      </c>
      <c r="J49" s="26">
        <f t="shared" si="12"/>
        <v>5.9999999997671694E-2</v>
      </c>
      <c r="K49" s="22">
        <v>0</v>
      </c>
      <c r="L49" s="23">
        <f t="shared" si="13"/>
        <v>5.9999999997671694E-2</v>
      </c>
      <c r="M49" s="30">
        <f t="shared" si="14"/>
        <v>3.4900176768041033E-4</v>
      </c>
      <c r="N49" s="40">
        <v>0</v>
      </c>
      <c r="O49" s="24">
        <v>0</v>
      </c>
      <c r="P49" s="25">
        <f t="shared" si="15"/>
        <v>0</v>
      </c>
      <c r="Q49" s="39">
        <v>0</v>
      </c>
      <c r="R49" s="28">
        <v>5230.9800000000014</v>
      </c>
      <c r="S49" s="28">
        <f t="shared" si="19"/>
        <v>3986.9500000000003</v>
      </c>
      <c r="T49" s="21">
        <f t="shared" si="16"/>
        <v>31.20254831387404</v>
      </c>
      <c r="U49" s="39">
        <v>0</v>
      </c>
      <c r="V49" s="24">
        <v>98.29</v>
      </c>
      <c r="W49" s="24">
        <v>92.56</v>
      </c>
      <c r="X49" s="44">
        <f t="shared" si="7"/>
        <v>-5.8296876589683624</v>
      </c>
      <c r="Y49" s="39">
        <v>5</v>
      </c>
      <c r="Z49" s="51">
        <f t="shared" si="17"/>
        <v>99</v>
      </c>
      <c r="AA49" s="42">
        <f t="shared" si="18"/>
        <v>1.3943661971830985</v>
      </c>
      <c r="AB49" s="43" t="s">
        <v>119</v>
      </c>
    </row>
    <row r="50" spans="1:28" ht="20.399999999999999">
      <c r="A50" s="3">
        <v>38</v>
      </c>
      <c r="B50" s="4" t="s">
        <v>38</v>
      </c>
      <c r="C50" s="27">
        <v>95</v>
      </c>
      <c r="D50" s="27">
        <v>95</v>
      </c>
      <c r="E50" s="27">
        <v>125</v>
      </c>
      <c r="F50" s="27">
        <v>50</v>
      </c>
      <c r="G50" s="39">
        <f t="shared" si="11"/>
        <v>365</v>
      </c>
      <c r="H50" s="24">
        <v>35897.79</v>
      </c>
      <c r="I50" s="24">
        <v>35897.57</v>
      </c>
      <c r="J50" s="26">
        <f t="shared" si="12"/>
        <v>0.22000000000116415</v>
      </c>
      <c r="K50" s="22">
        <v>0</v>
      </c>
      <c r="L50" s="23">
        <f t="shared" si="13"/>
        <v>0.22000000000116415</v>
      </c>
      <c r="M50" s="30">
        <f t="shared" si="14"/>
        <v>6.1285109752205952E-4</v>
      </c>
      <c r="N50" s="40">
        <v>0</v>
      </c>
      <c r="O50" s="24">
        <v>0</v>
      </c>
      <c r="P50" s="25">
        <f t="shared" si="15"/>
        <v>0</v>
      </c>
      <c r="Q50" s="39">
        <v>0</v>
      </c>
      <c r="R50" s="28">
        <v>11131.669999999998</v>
      </c>
      <c r="S50" s="28">
        <f t="shared" si="19"/>
        <v>8255.3000000000011</v>
      </c>
      <c r="T50" s="21">
        <f t="shared" si="16"/>
        <v>34.842707109372121</v>
      </c>
      <c r="U50" s="39">
        <v>0</v>
      </c>
      <c r="V50" s="24">
        <v>439.94</v>
      </c>
      <c r="W50" s="24">
        <v>447.1</v>
      </c>
      <c r="X50" s="44">
        <f t="shared" si="7"/>
        <v>1.6274946583625098</v>
      </c>
      <c r="Y50" s="39">
        <v>5</v>
      </c>
      <c r="Z50" s="51">
        <f t="shared" si="17"/>
        <v>96</v>
      </c>
      <c r="AA50" s="42">
        <f t="shared" si="18"/>
        <v>1.352112676056338</v>
      </c>
      <c r="AB50" s="43" t="s">
        <v>119</v>
      </c>
    </row>
    <row r="51" spans="1:28" ht="20.399999999999999">
      <c r="A51" s="3">
        <v>39</v>
      </c>
      <c r="B51" s="4" t="s">
        <v>39</v>
      </c>
      <c r="C51" s="27">
        <v>95</v>
      </c>
      <c r="D51" s="27">
        <v>80</v>
      </c>
      <c r="E51" s="27">
        <v>95</v>
      </c>
      <c r="F51" s="27">
        <v>50</v>
      </c>
      <c r="G51" s="39">
        <f t="shared" si="11"/>
        <v>320</v>
      </c>
      <c r="H51" s="24">
        <v>49049.63</v>
      </c>
      <c r="I51" s="24">
        <v>49047.9</v>
      </c>
      <c r="J51" s="26">
        <f t="shared" si="12"/>
        <v>1.7299999999959255</v>
      </c>
      <c r="K51" s="22">
        <v>0.01</v>
      </c>
      <c r="L51" s="23">
        <f t="shared" si="13"/>
        <v>1.7199999999959255</v>
      </c>
      <c r="M51" s="30">
        <f t="shared" si="14"/>
        <v>3.5066523437504533E-3</v>
      </c>
      <c r="N51" s="40">
        <v>0</v>
      </c>
      <c r="O51" s="24">
        <v>0</v>
      </c>
      <c r="P51" s="25">
        <f t="shared" si="15"/>
        <v>0</v>
      </c>
      <c r="Q51" s="39">
        <v>0</v>
      </c>
      <c r="R51" s="28">
        <v>13350.770000000004</v>
      </c>
      <c r="S51" s="28">
        <f t="shared" si="19"/>
        <v>11899.043333333333</v>
      </c>
      <c r="T51" s="21">
        <f t="shared" si="16"/>
        <v>12.200364567123501</v>
      </c>
      <c r="U51" s="39">
        <v>10</v>
      </c>
      <c r="V51" s="24">
        <v>1185.05</v>
      </c>
      <c r="W51" s="24">
        <v>1597.66</v>
      </c>
      <c r="X51" s="44">
        <f t="shared" si="7"/>
        <v>34.817940171300798</v>
      </c>
      <c r="Y51" s="39">
        <v>0</v>
      </c>
      <c r="Z51" s="51">
        <f t="shared" si="17"/>
        <v>90</v>
      </c>
      <c r="AA51" s="42">
        <f t="shared" si="18"/>
        <v>1.267605633802817</v>
      </c>
      <c r="AB51" s="43" t="s">
        <v>119</v>
      </c>
    </row>
    <row r="52" spans="1:28" ht="20.399999999999999">
      <c r="A52" s="3">
        <v>40</v>
      </c>
      <c r="B52" s="4" t="s">
        <v>40</v>
      </c>
      <c r="C52" s="27">
        <v>110</v>
      </c>
      <c r="D52" s="27">
        <v>100</v>
      </c>
      <c r="E52" s="27">
        <v>125</v>
      </c>
      <c r="F52" s="27">
        <v>50</v>
      </c>
      <c r="G52" s="39">
        <f t="shared" si="11"/>
        <v>385</v>
      </c>
      <c r="H52" s="24">
        <v>16320.93</v>
      </c>
      <c r="I52" s="24">
        <v>16319.39</v>
      </c>
      <c r="J52" s="26">
        <f t="shared" si="12"/>
        <v>1.5400000000008731</v>
      </c>
      <c r="K52" s="22">
        <v>1.44</v>
      </c>
      <c r="L52" s="23">
        <f t="shared" si="13"/>
        <v>0.10000000000087317</v>
      </c>
      <c r="M52" s="30">
        <f t="shared" si="14"/>
        <v>6.1271018257460304E-4</v>
      </c>
      <c r="N52" s="40">
        <v>0</v>
      </c>
      <c r="O52" s="24">
        <v>0</v>
      </c>
      <c r="P52" s="25">
        <f t="shared" si="15"/>
        <v>0</v>
      </c>
      <c r="Q52" s="39">
        <v>0</v>
      </c>
      <c r="R52" s="28">
        <v>4576.09</v>
      </c>
      <c r="S52" s="28">
        <f t="shared" si="19"/>
        <v>3914.4333333333329</v>
      </c>
      <c r="T52" s="21">
        <f t="shared" si="16"/>
        <v>16.903000008515509</v>
      </c>
      <c r="U52" s="39">
        <v>10</v>
      </c>
      <c r="V52" s="24">
        <v>25.33</v>
      </c>
      <c r="W52" s="24">
        <v>32.53</v>
      </c>
      <c r="X52" s="44">
        <f t="shared" si="7"/>
        <v>28.42479273588631</v>
      </c>
      <c r="Y52" s="39">
        <v>0</v>
      </c>
      <c r="Z52" s="51">
        <f t="shared" si="17"/>
        <v>106</v>
      </c>
      <c r="AA52" s="42">
        <f t="shared" si="18"/>
        <v>1.4929577464788732</v>
      </c>
      <c r="AB52" s="43" t="s">
        <v>120</v>
      </c>
    </row>
    <row r="53" spans="1:28" ht="20.399999999999999">
      <c r="A53" s="3">
        <v>41</v>
      </c>
      <c r="B53" s="5" t="s">
        <v>41</v>
      </c>
      <c r="C53" s="27">
        <v>55</v>
      </c>
      <c r="D53" s="27">
        <v>65</v>
      </c>
      <c r="E53" s="27">
        <v>95</v>
      </c>
      <c r="F53" s="27">
        <v>40</v>
      </c>
      <c r="G53" s="39">
        <f t="shared" si="11"/>
        <v>255</v>
      </c>
      <c r="H53" s="24">
        <v>42863.17</v>
      </c>
      <c r="I53" s="24">
        <v>42827.51</v>
      </c>
      <c r="J53" s="26">
        <f t="shared" si="12"/>
        <v>35.659999999996217</v>
      </c>
      <c r="K53" s="22">
        <v>0</v>
      </c>
      <c r="L53" s="23">
        <f t="shared" si="13"/>
        <v>35.659999999996217</v>
      </c>
      <c r="M53" s="30">
        <f t="shared" si="14"/>
        <v>8.3194966681176916E-2</v>
      </c>
      <c r="N53" s="40">
        <v>0</v>
      </c>
      <c r="O53" s="24">
        <v>0</v>
      </c>
      <c r="P53" s="25">
        <f t="shared" si="15"/>
        <v>0</v>
      </c>
      <c r="Q53" s="39">
        <v>0</v>
      </c>
      <c r="R53" s="28">
        <v>14643.750000000004</v>
      </c>
      <c r="S53" s="28">
        <f t="shared" si="19"/>
        <v>9394.5866666666661</v>
      </c>
      <c r="T53" s="21">
        <f t="shared" si="16"/>
        <v>55.874340400287302</v>
      </c>
      <c r="U53" s="39">
        <v>0</v>
      </c>
      <c r="V53" s="24">
        <v>1062.21</v>
      </c>
      <c r="W53" s="24">
        <v>967.82</v>
      </c>
      <c r="X53" s="44">
        <f t="shared" si="7"/>
        <v>-8.8861901130661529</v>
      </c>
      <c r="Y53" s="39">
        <v>5</v>
      </c>
      <c r="Z53" s="51">
        <f t="shared" si="17"/>
        <v>69</v>
      </c>
      <c r="AA53" s="42">
        <f t="shared" si="18"/>
        <v>0.971830985915493</v>
      </c>
      <c r="AB53" s="43" t="s">
        <v>121</v>
      </c>
    </row>
    <row r="54" spans="1:28" ht="20.399999999999999">
      <c r="A54" s="3">
        <v>42</v>
      </c>
      <c r="B54" s="4" t="s">
        <v>42</v>
      </c>
      <c r="C54" s="27">
        <v>95</v>
      </c>
      <c r="D54" s="27">
        <v>80</v>
      </c>
      <c r="E54" s="27">
        <v>105</v>
      </c>
      <c r="F54" s="27">
        <v>50</v>
      </c>
      <c r="G54" s="39">
        <f t="shared" si="11"/>
        <v>330</v>
      </c>
      <c r="H54" s="24">
        <v>21661.919999999998</v>
      </c>
      <c r="I54" s="24">
        <v>21661.42</v>
      </c>
      <c r="J54" s="26">
        <f t="shared" si="12"/>
        <v>0.5</v>
      </c>
      <c r="K54" s="22">
        <v>0</v>
      </c>
      <c r="L54" s="23">
        <f t="shared" si="13"/>
        <v>0.5</v>
      </c>
      <c r="M54" s="30">
        <f t="shared" si="14"/>
        <v>2.3081979806037507E-3</v>
      </c>
      <c r="N54" s="40">
        <v>0</v>
      </c>
      <c r="O54" s="24">
        <v>0</v>
      </c>
      <c r="P54" s="25">
        <f t="shared" si="15"/>
        <v>0</v>
      </c>
      <c r="Q54" s="39">
        <v>0</v>
      </c>
      <c r="R54" s="28">
        <v>6458.5099999999984</v>
      </c>
      <c r="S54" s="28">
        <f t="shared" si="19"/>
        <v>5067.6366666666663</v>
      </c>
      <c r="T54" s="21">
        <f t="shared" si="16"/>
        <v>27.446192867023463</v>
      </c>
      <c r="U54" s="39">
        <v>0</v>
      </c>
      <c r="V54" s="24">
        <v>181.27</v>
      </c>
      <c r="W54" s="24">
        <v>418.69</v>
      </c>
      <c r="X54" s="44">
        <f t="shared" si="7"/>
        <v>130.97589231533073</v>
      </c>
      <c r="Y54" s="39">
        <v>0</v>
      </c>
      <c r="Z54" s="51">
        <f t="shared" si="17"/>
        <v>83</v>
      </c>
      <c r="AA54" s="42">
        <f t="shared" si="18"/>
        <v>1.1690140845070423</v>
      </c>
      <c r="AB54" s="43" t="s">
        <v>121</v>
      </c>
    </row>
    <row r="55" spans="1:28" ht="20.399999999999999">
      <c r="A55" s="3">
        <v>43</v>
      </c>
      <c r="B55" s="4" t="s">
        <v>43</v>
      </c>
      <c r="C55" s="27">
        <v>100</v>
      </c>
      <c r="D55" s="27">
        <v>95</v>
      </c>
      <c r="E55" s="27">
        <v>95</v>
      </c>
      <c r="F55" s="27">
        <v>40</v>
      </c>
      <c r="G55" s="39">
        <f t="shared" si="11"/>
        <v>330</v>
      </c>
      <c r="H55" s="24">
        <v>18735.310000000001</v>
      </c>
      <c r="I55" s="24">
        <v>18735.25</v>
      </c>
      <c r="J55" s="26">
        <f t="shared" si="12"/>
        <v>6.0000000001309672E-2</v>
      </c>
      <c r="K55" s="22">
        <v>0</v>
      </c>
      <c r="L55" s="23">
        <f t="shared" si="13"/>
        <v>6.0000000001309672E-2</v>
      </c>
      <c r="M55" s="30">
        <f t="shared" si="14"/>
        <v>3.202509059167405E-4</v>
      </c>
      <c r="N55" s="40">
        <v>0</v>
      </c>
      <c r="O55" s="24">
        <v>0</v>
      </c>
      <c r="P55" s="25">
        <f t="shared" si="15"/>
        <v>0</v>
      </c>
      <c r="Q55" s="39">
        <v>0</v>
      </c>
      <c r="R55" s="28">
        <v>6183.7999999999993</v>
      </c>
      <c r="S55" s="28">
        <f t="shared" si="19"/>
        <v>4183.8166666666666</v>
      </c>
      <c r="T55" s="21">
        <f t="shared" si="16"/>
        <v>47.80284349616975</v>
      </c>
      <c r="U55" s="39">
        <v>0</v>
      </c>
      <c r="V55" s="24">
        <v>0</v>
      </c>
      <c r="W55" s="24">
        <v>0</v>
      </c>
      <c r="X55" s="44">
        <v>0</v>
      </c>
      <c r="Y55" s="39">
        <v>5</v>
      </c>
      <c r="Z55" s="51">
        <f t="shared" si="17"/>
        <v>88</v>
      </c>
      <c r="AA55" s="42">
        <f t="shared" si="18"/>
        <v>1.2394366197183098</v>
      </c>
      <c r="AB55" s="43" t="s">
        <v>119</v>
      </c>
    </row>
    <row r="56" spans="1:28" ht="20.399999999999999">
      <c r="A56" s="3">
        <v>44</v>
      </c>
      <c r="B56" s="5" t="s">
        <v>44</v>
      </c>
      <c r="C56" s="27">
        <v>100</v>
      </c>
      <c r="D56" s="27">
        <v>80</v>
      </c>
      <c r="E56" s="27">
        <v>95</v>
      </c>
      <c r="F56" s="27">
        <v>50</v>
      </c>
      <c r="G56" s="39">
        <f t="shared" si="11"/>
        <v>325</v>
      </c>
      <c r="H56" s="24">
        <v>20847.84</v>
      </c>
      <c r="I56" s="24">
        <v>20847.84</v>
      </c>
      <c r="J56" s="26">
        <f t="shared" si="12"/>
        <v>0</v>
      </c>
      <c r="K56" s="22">
        <v>0</v>
      </c>
      <c r="L56" s="23">
        <f t="shared" si="13"/>
        <v>0</v>
      </c>
      <c r="M56" s="30">
        <f t="shared" si="14"/>
        <v>0</v>
      </c>
      <c r="N56" s="40">
        <v>0</v>
      </c>
      <c r="O56" s="24">
        <v>0</v>
      </c>
      <c r="P56" s="25">
        <f t="shared" si="15"/>
        <v>0</v>
      </c>
      <c r="Q56" s="39">
        <v>0</v>
      </c>
      <c r="R56" s="28">
        <v>6987.08</v>
      </c>
      <c r="S56" s="28">
        <f t="shared" si="19"/>
        <v>4620.2533333333331</v>
      </c>
      <c r="T56" s="21">
        <f t="shared" si="16"/>
        <v>51.227205434622633</v>
      </c>
      <c r="U56" s="39">
        <v>0</v>
      </c>
      <c r="V56" s="24">
        <v>353.82</v>
      </c>
      <c r="W56" s="24">
        <v>353.82</v>
      </c>
      <c r="X56" s="44">
        <f t="shared" ref="X56:X62" si="20">(W56-V56)/V56*100</f>
        <v>0</v>
      </c>
      <c r="Y56" s="39">
        <v>5</v>
      </c>
      <c r="Z56" s="51">
        <f t="shared" si="17"/>
        <v>86</v>
      </c>
      <c r="AA56" s="42">
        <f t="shared" si="18"/>
        <v>1.2112676056338028</v>
      </c>
      <c r="AB56" s="43" t="s">
        <v>119</v>
      </c>
    </row>
    <row r="57" spans="1:28" ht="20.399999999999999">
      <c r="A57" s="3">
        <v>45</v>
      </c>
      <c r="B57" s="4" t="s">
        <v>45</v>
      </c>
      <c r="C57" s="27">
        <v>95</v>
      </c>
      <c r="D57" s="27">
        <v>95</v>
      </c>
      <c r="E57" s="27">
        <v>105</v>
      </c>
      <c r="F57" s="27">
        <v>50</v>
      </c>
      <c r="G57" s="39">
        <f t="shared" si="11"/>
        <v>345</v>
      </c>
      <c r="H57" s="24">
        <v>21400.77</v>
      </c>
      <c r="I57" s="24">
        <v>21359.94</v>
      </c>
      <c r="J57" s="26">
        <f t="shared" si="12"/>
        <v>40.830000000001746</v>
      </c>
      <c r="K57" s="22">
        <v>0</v>
      </c>
      <c r="L57" s="23">
        <f t="shared" si="13"/>
        <v>40.830000000001746</v>
      </c>
      <c r="M57" s="30">
        <f t="shared" si="14"/>
        <v>0.19078752773849608</v>
      </c>
      <c r="N57" s="40">
        <v>0</v>
      </c>
      <c r="O57" s="24">
        <v>2.56</v>
      </c>
      <c r="P57" s="25">
        <f t="shared" si="15"/>
        <v>1.1962186407311512E-2</v>
      </c>
      <c r="Q57" s="39">
        <v>0</v>
      </c>
      <c r="R57" s="28">
        <v>6707.7599999999984</v>
      </c>
      <c r="S57" s="28">
        <f t="shared" si="19"/>
        <v>4884.0600000000004</v>
      </c>
      <c r="T57" s="21">
        <f t="shared" si="16"/>
        <v>37.339836119949346</v>
      </c>
      <c r="U57" s="39">
        <v>0</v>
      </c>
      <c r="V57" s="24">
        <v>158.85</v>
      </c>
      <c r="W57" s="24">
        <v>103.12</v>
      </c>
      <c r="X57" s="44">
        <f t="shared" si="20"/>
        <v>-35.083412023921937</v>
      </c>
      <c r="Y57" s="39">
        <v>5</v>
      </c>
      <c r="Z57" s="51">
        <f t="shared" si="17"/>
        <v>91</v>
      </c>
      <c r="AA57" s="42">
        <f t="shared" si="18"/>
        <v>1.2816901408450705</v>
      </c>
      <c r="AB57" s="43" t="s">
        <v>119</v>
      </c>
    </row>
    <row r="58" spans="1:28" ht="20.399999999999999">
      <c r="A58" s="3">
        <v>46</v>
      </c>
      <c r="B58" s="4" t="s">
        <v>46</v>
      </c>
      <c r="C58" s="27">
        <v>85</v>
      </c>
      <c r="D58" s="27">
        <v>80</v>
      </c>
      <c r="E58" s="27">
        <v>80</v>
      </c>
      <c r="F58" s="27">
        <v>50</v>
      </c>
      <c r="G58" s="39">
        <f t="shared" si="11"/>
        <v>295</v>
      </c>
      <c r="H58" s="24">
        <v>21877.24</v>
      </c>
      <c r="I58" s="24">
        <v>21792.76</v>
      </c>
      <c r="J58" s="26">
        <f t="shared" si="12"/>
        <v>84.480000000003201</v>
      </c>
      <c r="K58" s="22">
        <v>4.1500000000000004</v>
      </c>
      <c r="L58" s="23">
        <f t="shared" si="13"/>
        <v>80.330000000003196</v>
      </c>
      <c r="M58" s="30">
        <f t="shared" si="14"/>
        <v>0.36718525737251678</v>
      </c>
      <c r="N58" s="40">
        <v>0</v>
      </c>
      <c r="O58" s="24">
        <v>0</v>
      </c>
      <c r="P58" s="25">
        <f t="shared" si="15"/>
        <v>0</v>
      </c>
      <c r="Q58" s="39">
        <v>0</v>
      </c>
      <c r="R58" s="28">
        <v>6171.2999999999993</v>
      </c>
      <c r="S58" s="28">
        <f t="shared" si="19"/>
        <v>5207.1533333333327</v>
      </c>
      <c r="T58" s="21">
        <f t="shared" si="16"/>
        <v>18.515810942127047</v>
      </c>
      <c r="U58" s="39">
        <v>10</v>
      </c>
      <c r="V58" s="24">
        <v>62.24</v>
      </c>
      <c r="W58" s="24">
        <v>78.06</v>
      </c>
      <c r="X58" s="44">
        <f t="shared" si="20"/>
        <v>25.41773778920308</v>
      </c>
      <c r="Y58" s="39">
        <v>0</v>
      </c>
      <c r="Z58" s="51">
        <f t="shared" si="17"/>
        <v>84</v>
      </c>
      <c r="AA58" s="42">
        <f t="shared" si="18"/>
        <v>1.1830985915492958</v>
      </c>
      <c r="AB58" s="43" t="s">
        <v>121</v>
      </c>
    </row>
    <row r="59" spans="1:28" ht="30.6">
      <c r="A59" s="3">
        <v>47</v>
      </c>
      <c r="B59" s="35" t="s">
        <v>101</v>
      </c>
      <c r="C59" s="27">
        <v>55</v>
      </c>
      <c r="D59" s="27">
        <v>65</v>
      </c>
      <c r="E59" s="27">
        <v>45</v>
      </c>
      <c r="F59" s="27">
        <v>40</v>
      </c>
      <c r="G59" s="39">
        <f t="shared" si="11"/>
        <v>205</v>
      </c>
      <c r="H59" s="24">
        <v>13416.56</v>
      </c>
      <c r="I59" s="24">
        <v>13191.77</v>
      </c>
      <c r="J59" s="26">
        <f t="shared" si="12"/>
        <v>224.78999999999905</v>
      </c>
      <c r="K59" s="22">
        <v>0</v>
      </c>
      <c r="L59" s="23">
        <f t="shared" si="13"/>
        <v>224.78999999999905</v>
      </c>
      <c r="M59" s="30">
        <f t="shared" si="14"/>
        <v>1.6754667366299487</v>
      </c>
      <c r="N59" s="40">
        <v>2</v>
      </c>
      <c r="O59" s="24">
        <v>1</v>
      </c>
      <c r="P59" s="25">
        <f t="shared" si="15"/>
        <v>7.4534754065125487E-3</v>
      </c>
      <c r="Q59" s="39">
        <v>0</v>
      </c>
      <c r="R59" s="28">
        <v>5287.2300000000005</v>
      </c>
      <c r="S59" s="28">
        <f t="shared" si="19"/>
        <v>2634.8466666666668</v>
      </c>
      <c r="T59" s="21">
        <f t="shared" si="16"/>
        <v>100.66556687675691</v>
      </c>
      <c r="U59" s="39">
        <v>0</v>
      </c>
      <c r="V59" s="24">
        <v>222.24</v>
      </c>
      <c r="W59" s="24">
        <v>718.05</v>
      </c>
      <c r="X59" s="44">
        <f t="shared" si="20"/>
        <v>223.09665226781857</v>
      </c>
      <c r="Y59" s="39">
        <v>0</v>
      </c>
      <c r="Z59" s="51">
        <f t="shared" si="17"/>
        <v>49</v>
      </c>
      <c r="AA59" s="42">
        <f t="shared" si="18"/>
        <v>0.6901408450704225</v>
      </c>
      <c r="AB59" s="43" t="s">
        <v>122</v>
      </c>
    </row>
    <row r="60" spans="1:28" ht="20.399999999999999">
      <c r="A60" s="3">
        <v>48</v>
      </c>
      <c r="B60" s="4" t="s">
        <v>47</v>
      </c>
      <c r="C60" s="27">
        <v>95</v>
      </c>
      <c r="D60" s="27">
        <v>95</v>
      </c>
      <c r="E60" s="27">
        <v>105</v>
      </c>
      <c r="F60" s="27">
        <v>50</v>
      </c>
      <c r="G60" s="39">
        <f t="shared" si="11"/>
        <v>345</v>
      </c>
      <c r="H60" s="24">
        <v>11679.4</v>
      </c>
      <c r="I60" s="24">
        <v>11671.73</v>
      </c>
      <c r="J60" s="26">
        <f t="shared" si="12"/>
        <v>7.6700000000000728</v>
      </c>
      <c r="K60" s="22">
        <v>0</v>
      </c>
      <c r="L60" s="23">
        <f t="shared" si="13"/>
        <v>7.6700000000000728</v>
      </c>
      <c r="M60" s="30">
        <f t="shared" si="14"/>
        <v>6.5671181738788581E-2</v>
      </c>
      <c r="N60" s="40">
        <v>0</v>
      </c>
      <c r="O60" s="24">
        <v>0.56000000000000005</v>
      </c>
      <c r="P60" s="25">
        <f t="shared" si="15"/>
        <v>4.7947668544617026E-3</v>
      </c>
      <c r="Q60" s="39">
        <v>0</v>
      </c>
      <c r="R60" s="28">
        <v>3493.91</v>
      </c>
      <c r="S60" s="28">
        <f t="shared" si="19"/>
        <v>2725.94</v>
      </c>
      <c r="T60" s="21">
        <f t="shared" si="16"/>
        <v>28.172667043295146</v>
      </c>
      <c r="U60" s="39">
        <v>0</v>
      </c>
      <c r="V60" s="24">
        <v>153.56</v>
      </c>
      <c r="W60" s="24">
        <v>156.35</v>
      </c>
      <c r="X60" s="44">
        <f t="shared" si="20"/>
        <v>1.8168793956759521</v>
      </c>
      <c r="Y60" s="39">
        <v>5</v>
      </c>
      <c r="Z60" s="51">
        <f t="shared" si="17"/>
        <v>91</v>
      </c>
      <c r="AA60" s="42">
        <f t="shared" si="18"/>
        <v>1.2816901408450705</v>
      </c>
      <c r="AB60" s="43" t="s">
        <v>119</v>
      </c>
    </row>
    <row r="61" spans="1:28" ht="20.399999999999999">
      <c r="A61" s="3">
        <v>49</v>
      </c>
      <c r="B61" s="4" t="s">
        <v>48</v>
      </c>
      <c r="C61" s="27">
        <v>110</v>
      </c>
      <c r="D61" s="27">
        <v>110</v>
      </c>
      <c r="E61" s="27">
        <v>95</v>
      </c>
      <c r="F61" s="27">
        <v>50</v>
      </c>
      <c r="G61" s="39">
        <f t="shared" si="11"/>
        <v>365</v>
      </c>
      <c r="H61" s="24">
        <v>12631.52</v>
      </c>
      <c r="I61" s="24">
        <v>12629.14</v>
      </c>
      <c r="J61" s="26">
        <f t="shared" si="12"/>
        <v>2.3800000000010186</v>
      </c>
      <c r="K61" s="22">
        <v>0</v>
      </c>
      <c r="L61" s="23">
        <f t="shared" si="13"/>
        <v>2.3800000000010186</v>
      </c>
      <c r="M61" s="30">
        <f t="shared" si="14"/>
        <v>1.8841754594862838E-2</v>
      </c>
      <c r="N61" s="40">
        <v>0</v>
      </c>
      <c r="O61" s="24">
        <v>0</v>
      </c>
      <c r="P61" s="25">
        <f t="shared" si="15"/>
        <v>0</v>
      </c>
      <c r="Q61" s="39">
        <v>0</v>
      </c>
      <c r="R61" s="28">
        <v>4170.07</v>
      </c>
      <c r="S61" s="28">
        <f t="shared" si="19"/>
        <v>2819.69</v>
      </c>
      <c r="T61" s="21">
        <f t="shared" si="16"/>
        <v>47.89108022513112</v>
      </c>
      <c r="U61" s="39">
        <v>0</v>
      </c>
      <c r="V61" s="24">
        <v>108.67</v>
      </c>
      <c r="W61" s="24">
        <v>119.63</v>
      </c>
      <c r="X61" s="44">
        <f t="shared" si="20"/>
        <v>10.085580196926468</v>
      </c>
      <c r="Y61" s="39">
        <v>5</v>
      </c>
      <c r="Z61" s="51">
        <f t="shared" si="17"/>
        <v>96</v>
      </c>
      <c r="AA61" s="42">
        <f t="shared" si="18"/>
        <v>1.352112676056338</v>
      </c>
      <c r="AB61" s="43" t="s">
        <v>119</v>
      </c>
    </row>
    <row r="62" spans="1:28" ht="20.399999999999999">
      <c r="A62" s="3">
        <v>50</v>
      </c>
      <c r="B62" s="4" t="s">
        <v>49</v>
      </c>
      <c r="C62" s="27">
        <v>65</v>
      </c>
      <c r="D62" s="27">
        <v>80</v>
      </c>
      <c r="E62" s="27">
        <v>95</v>
      </c>
      <c r="F62" s="27">
        <v>50</v>
      </c>
      <c r="G62" s="39">
        <f t="shared" si="11"/>
        <v>290</v>
      </c>
      <c r="H62" s="24">
        <v>43807.31</v>
      </c>
      <c r="I62" s="24">
        <v>43539.33</v>
      </c>
      <c r="J62" s="26">
        <f t="shared" si="12"/>
        <v>267.97999999999593</v>
      </c>
      <c r="K62" s="22">
        <v>1.93</v>
      </c>
      <c r="L62" s="23">
        <f t="shared" si="13"/>
        <v>266.04999999999592</v>
      </c>
      <c r="M62" s="30">
        <f t="shared" si="14"/>
        <v>0.60731873287813365</v>
      </c>
      <c r="N62" s="40">
        <v>1</v>
      </c>
      <c r="O62" s="24">
        <v>0</v>
      </c>
      <c r="P62" s="25">
        <f t="shared" si="15"/>
        <v>0</v>
      </c>
      <c r="Q62" s="39">
        <v>0</v>
      </c>
      <c r="R62" s="28">
        <v>14608.690000000002</v>
      </c>
      <c r="S62" s="28">
        <f t="shared" si="19"/>
        <v>9643.5466666666671</v>
      </c>
      <c r="T62" s="21">
        <f t="shared" si="16"/>
        <v>51.486693692223909</v>
      </c>
      <c r="U62" s="39">
        <v>0</v>
      </c>
      <c r="V62" s="24">
        <v>336.64</v>
      </c>
      <c r="W62" s="24">
        <v>492.59</v>
      </c>
      <c r="X62" s="44">
        <f t="shared" si="20"/>
        <v>46.325451520912544</v>
      </c>
      <c r="Y62" s="39">
        <v>0</v>
      </c>
      <c r="Z62" s="51">
        <f t="shared" si="17"/>
        <v>72</v>
      </c>
      <c r="AA62" s="42">
        <f t="shared" si="18"/>
        <v>1.0140845070422535</v>
      </c>
      <c r="AB62" s="43" t="s">
        <v>121</v>
      </c>
    </row>
    <row r="63" spans="1:28" ht="30" customHeight="1">
      <c r="A63" s="3">
        <v>51</v>
      </c>
      <c r="B63" s="4" t="s">
        <v>50</v>
      </c>
      <c r="C63" s="27">
        <v>85</v>
      </c>
      <c r="D63" s="27">
        <v>95</v>
      </c>
      <c r="E63" s="27">
        <v>105</v>
      </c>
      <c r="F63" s="27">
        <v>50</v>
      </c>
      <c r="G63" s="39">
        <f t="shared" si="11"/>
        <v>335</v>
      </c>
      <c r="H63" s="24">
        <v>11216.48</v>
      </c>
      <c r="I63" s="24">
        <v>11216.46</v>
      </c>
      <c r="J63" s="26">
        <f t="shared" si="12"/>
        <v>2.0000000000436557E-2</v>
      </c>
      <c r="K63" s="22">
        <v>0</v>
      </c>
      <c r="L63" s="23">
        <f t="shared" si="13"/>
        <v>2.0000000000436557E-2</v>
      </c>
      <c r="M63" s="30">
        <f t="shared" si="14"/>
        <v>1.7830905953058855E-4</v>
      </c>
      <c r="N63" s="40">
        <v>0</v>
      </c>
      <c r="O63" s="24">
        <v>0</v>
      </c>
      <c r="P63" s="25">
        <f t="shared" si="15"/>
        <v>0</v>
      </c>
      <c r="Q63" s="39">
        <v>0</v>
      </c>
      <c r="R63" s="28">
        <v>3593.7199999999993</v>
      </c>
      <c r="S63" s="28">
        <f t="shared" si="19"/>
        <v>2540.9133333333334</v>
      </c>
      <c r="T63" s="21">
        <f t="shared" si="16"/>
        <v>41.434182459325619</v>
      </c>
      <c r="U63" s="39">
        <v>0</v>
      </c>
      <c r="V63" s="24">
        <v>0</v>
      </c>
      <c r="W63" s="24">
        <v>0</v>
      </c>
      <c r="X63" s="44">
        <v>0</v>
      </c>
      <c r="Y63" s="39">
        <v>5</v>
      </c>
      <c r="Z63" s="51">
        <f t="shared" si="17"/>
        <v>89</v>
      </c>
      <c r="AA63" s="42">
        <f t="shared" si="18"/>
        <v>1.2535211267605635</v>
      </c>
      <c r="AB63" s="43" t="s">
        <v>119</v>
      </c>
    </row>
    <row r="64" spans="1:28" ht="20.399999999999999">
      <c r="A64" s="3">
        <v>52</v>
      </c>
      <c r="B64" s="4" t="s">
        <v>51</v>
      </c>
      <c r="C64" s="27">
        <v>65</v>
      </c>
      <c r="D64" s="27">
        <v>55</v>
      </c>
      <c r="E64" s="27">
        <v>45</v>
      </c>
      <c r="F64" s="27">
        <v>50</v>
      </c>
      <c r="G64" s="39">
        <f t="shared" si="11"/>
        <v>215</v>
      </c>
      <c r="H64" s="24">
        <v>39097.629999999997</v>
      </c>
      <c r="I64" s="24">
        <v>39097.120000000003</v>
      </c>
      <c r="J64" s="26">
        <f t="shared" si="12"/>
        <v>0.50999999999476131</v>
      </c>
      <c r="K64" s="22">
        <v>0</v>
      </c>
      <c r="L64" s="23">
        <f t="shared" si="13"/>
        <v>0.50999999999476131</v>
      </c>
      <c r="M64" s="30">
        <f t="shared" si="14"/>
        <v>1.3044268923583383E-3</v>
      </c>
      <c r="N64" s="40">
        <v>0</v>
      </c>
      <c r="O64" s="24">
        <v>2.98</v>
      </c>
      <c r="P64" s="25">
        <f t="shared" si="15"/>
        <v>7.6219453711132883E-3</v>
      </c>
      <c r="Q64" s="39">
        <v>0</v>
      </c>
      <c r="R64" s="28">
        <v>14575.54</v>
      </c>
      <c r="S64" s="28">
        <f t="shared" si="19"/>
        <v>8173.8600000000006</v>
      </c>
      <c r="T64" s="21">
        <f t="shared" si="16"/>
        <v>78.318933771804268</v>
      </c>
      <c r="U64" s="39">
        <v>0</v>
      </c>
      <c r="V64" s="24">
        <v>753.81</v>
      </c>
      <c r="W64" s="24">
        <v>943.15</v>
      </c>
      <c r="X64" s="44">
        <f t="shared" ref="X64:X83" si="21">(W64-V64)/V64*100</f>
        <v>25.117735238322659</v>
      </c>
      <c r="Y64" s="39">
        <v>0</v>
      </c>
      <c r="Z64" s="51">
        <f t="shared" si="17"/>
        <v>54</v>
      </c>
      <c r="AA64" s="42">
        <f t="shared" si="18"/>
        <v>0.76056338028169013</v>
      </c>
      <c r="AB64" s="43" t="s">
        <v>122</v>
      </c>
    </row>
    <row r="65" spans="1:28" ht="20.399999999999999">
      <c r="A65" s="3">
        <v>53</v>
      </c>
      <c r="B65" s="4" t="s">
        <v>52</v>
      </c>
      <c r="C65" s="27">
        <v>70</v>
      </c>
      <c r="D65" s="27">
        <v>70</v>
      </c>
      <c r="E65" s="27">
        <v>60</v>
      </c>
      <c r="F65" s="27">
        <v>45</v>
      </c>
      <c r="G65" s="39">
        <f t="shared" si="11"/>
        <v>245</v>
      </c>
      <c r="H65" s="24">
        <v>42270.28</v>
      </c>
      <c r="I65" s="24">
        <v>42143.32</v>
      </c>
      <c r="J65" s="26">
        <f t="shared" si="12"/>
        <v>126.95999999999913</v>
      </c>
      <c r="K65" s="22">
        <v>0.36</v>
      </c>
      <c r="L65" s="23">
        <f t="shared" si="13"/>
        <v>126.59999999999913</v>
      </c>
      <c r="M65" s="30">
        <f t="shared" si="14"/>
        <v>0.29950120983347905</v>
      </c>
      <c r="N65" s="40">
        <v>0</v>
      </c>
      <c r="O65" s="24">
        <v>0</v>
      </c>
      <c r="P65" s="25">
        <f t="shared" si="15"/>
        <v>0</v>
      </c>
      <c r="Q65" s="39">
        <v>0</v>
      </c>
      <c r="R65" s="28">
        <v>16377.98</v>
      </c>
      <c r="S65" s="28">
        <f t="shared" si="19"/>
        <v>8588.4466666666667</v>
      </c>
      <c r="T65" s="21">
        <f t="shared" si="16"/>
        <v>90.697813419112649</v>
      </c>
      <c r="U65" s="39">
        <v>0</v>
      </c>
      <c r="V65" s="24">
        <v>1223.98</v>
      </c>
      <c r="W65" s="24">
        <v>1245.21</v>
      </c>
      <c r="X65" s="44">
        <f t="shared" si="21"/>
        <v>1.7345054657755858</v>
      </c>
      <c r="Y65" s="39">
        <v>5</v>
      </c>
      <c r="Z65" s="51">
        <f t="shared" si="17"/>
        <v>66</v>
      </c>
      <c r="AA65" s="42">
        <f t="shared" si="18"/>
        <v>0.92957746478873238</v>
      </c>
      <c r="AB65" s="43" t="s">
        <v>122</v>
      </c>
    </row>
    <row r="66" spans="1:28" ht="20.399999999999999">
      <c r="A66" s="3">
        <v>54</v>
      </c>
      <c r="B66" s="5" t="s">
        <v>53</v>
      </c>
      <c r="C66" s="27">
        <v>95</v>
      </c>
      <c r="D66" s="27">
        <v>80</v>
      </c>
      <c r="E66" s="27">
        <v>105</v>
      </c>
      <c r="F66" s="27">
        <v>50</v>
      </c>
      <c r="G66" s="39">
        <f t="shared" si="11"/>
        <v>330</v>
      </c>
      <c r="H66" s="24">
        <v>15380.72</v>
      </c>
      <c r="I66" s="24">
        <v>15380.66</v>
      </c>
      <c r="J66" s="26">
        <f t="shared" si="12"/>
        <v>5.9999999999490683E-2</v>
      </c>
      <c r="K66" s="22">
        <v>0</v>
      </c>
      <c r="L66" s="23">
        <f t="shared" si="13"/>
        <v>5.9999999999490683E-2</v>
      </c>
      <c r="M66" s="30">
        <f t="shared" si="14"/>
        <v>3.9009877300601458E-4</v>
      </c>
      <c r="N66" s="40">
        <v>0</v>
      </c>
      <c r="O66" s="24">
        <v>0</v>
      </c>
      <c r="P66" s="25">
        <f t="shared" si="15"/>
        <v>0</v>
      </c>
      <c r="Q66" s="39">
        <v>0</v>
      </c>
      <c r="R66" s="28">
        <v>4664.84</v>
      </c>
      <c r="S66" s="28">
        <f t="shared" si="19"/>
        <v>3571.94</v>
      </c>
      <c r="T66" s="21">
        <f t="shared" si="16"/>
        <v>30.596818535585708</v>
      </c>
      <c r="U66" s="39">
        <v>0</v>
      </c>
      <c r="V66" s="24">
        <v>243.62</v>
      </c>
      <c r="W66" s="24">
        <v>291.2</v>
      </c>
      <c r="X66" s="44">
        <f t="shared" si="21"/>
        <v>19.530416221985053</v>
      </c>
      <c r="Y66" s="39">
        <v>0</v>
      </c>
      <c r="Z66" s="51">
        <f t="shared" si="17"/>
        <v>83</v>
      </c>
      <c r="AA66" s="42">
        <f t="shared" si="18"/>
        <v>1.1690140845070423</v>
      </c>
      <c r="AB66" s="43" t="s">
        <v>121</v>
      </c>
    </row>
    <row r="67" spans="1:28" ht="20.399999999999999">
      <c r="A67" s="3">
        <v>55</v>
      </c>
      <c r="B67" s="5" t="s">
        <v>54</v>
      </c>
      <c r="C67" s="27">
        <v>110</v>
      </c>
      <c r="D67" s="27">
        <v>110</v>
      </c>
      <c r="E67" s="27">
        <v>125</v>
      </c>
      <c r="F67" s="27">
        <v>50</v>
      </c>
      <c r="G67" s="39">
        <f t="shared" si="11"/>
        <v>395</v>
      </c>
      <c r="H67" s="24">
        <v>38028.04</v>
      </c>
      <c r="I67" s="24">
        <v>38007.68</v>
      </c>
      <c r="J67" s="26">
        <f t="shared" si="12"/>
        <v>20.360000000000582</v>
      </c>
      <c r="K67" s="22">
        <v>0</v>
      </c>
      <c r="L67" s="23">
        <f t="shared" si="13"/>
        <v>20.360000000000582</v>
      </c>
      <c r="M67" s="30">
        <f t="shared" si="14"/>
        <v>5.3539440896771387E-2</v>
      </c>
      <c r="N67" s="40">
        <v>0</v>
      </c>
      <c r="O67" s="24">
        <v>0</v>
      </c>
      <c r="P67" s="25">
        <f t="shared" si="15"/>
        <v>0</v>
      </c>
      <c r="Q67" s="39">
        <v>0</v>
      </c>
      <c r="R67" s="28">
        <v>11359.46</v>
      </c>
      <c r="S67" s="28">
        <f t="shared" si="19"/>
        <v>8882.74</v>
      </c>
      <c r="T67" s="21">
        <f t="shared" si="16"/>
        <v>27.882387641651107</v>
      </c>
      <c r="U67" s="39">
        <v>0</v>
      </c>
      <c r="V67" s="24">
        <v>560.38</v>
      </c>
      <c r="W67" s="24">
        <v>301.43</v>
      </c>
      <c r="X67" s="44">
        <f t="shared" si="21"/>
        <v>-46.209714836361037</v>
      </c>
      <c r="Y67" s="39">
        <v>5</v>
      </c>
      <c r="Z67" s="51">
        <f t="shared" si="17"/>
        <v>104</v>
      </c>
      <c r="AA67" s="42">
        <f t="shared" si="18"/>
        <v>1.4647887323943662</v>
      </c>
      <c r="AB67" s="43" t="s">
        <v>120</v>
      </c>
    </row>
    <row r="68" spans="1:28" ht="20.399999999999999">
      <c r="A68" s="3">
        <v>56</v>
      </c>
      <c r="B68" s="4" t="s">
        <v>76</v>
      </c>
      <c r="C68" s="27">
        <v>65</v>
      </c>
      <c r="D68" s="27">
        <v>60</v>
      </c>
      <c r="E68" s="27">
        <v>90</v>
      </c>
      <c r="F68" s="27">
        <v>50</v>
      </c>
      <c r="G68" s="39">
        <f t="shared" si="11"/>
        <v>265</v>
      </c>
      <c r="H68" s="24">
        <v>70924.350000000006</v>
      </c>
      <c r="I68" s="24">
        <v>70924.14</v>
      </c>
      <c r="J68" s="26">
        <f t="shared" si="12"/>
        <v>0.21000000000640284</v>
      </c>
      <c r="K68" s="22">
        <v>0</v>
      </c>
      <c r="L68" s="23">
        <f t="shared" si="13"/>
        <v>0.21000000000640284</v>
      </c>
      <c r="M68" s="30">
        <f t="shared" si="14"/>
        <v>2.9609012984454966E-4</v>
      </c>
      <c r="N68" s="40">
        <v>0</v>
      </c>
      <c r="O68" s="24">
        <v>0</v>
      </c>
      <c r="P68" s="25">
        <f t="shared" si="15"/>
        <v>0</v>
      </c>
      <c r="Q68" s="39">
        <v>0</v>
      </c>
      <c r="R68" s="28">
        <v>21669.839999999997</v>
      </c>
      <c r="S68" s="28">
        <f t="shared" si="19"/>
        <v>16418.100000000002</v>
      </c>
      <c r="T68" s="21">
        <f t="shared" si="16"/>
        <v>31.987501598845135</v>
      </c>
      <c r="U68" s="39">
        <v>0</v>
      </c>
      <c r="V68" s="24">
        <v>907.08</v>
      </c>
      <c r="W68" s="24">
        <v>787.93</v>
      </c>
      <c r="X68" s="44">
        <f t="shared" si="21"/>
        <v>-13.135555849539191</v>
      </c>
      <c r="Y68" s="39">
        <v>5</v>
      </c>
      <c r="Z68" s="51">
        <f t="shared" si="17"/>
        <v>71</v>
      </c>
      <c r="AA68" s="42">
        <f t="shared" si="18"/>
        <v>1</v>
      </c>
      <c r="AB68" s="43" t="s">
        <v>121</v>
      </c>
    </row>
    <row r="69" spans="1:28" ht="20.399999999999999">
      <c r="A69" s="3">
        <v>57</v>
      </c>
      <c r="B69" s="4" t="s">
        <v>55</v>
      </c>
      <c r="C69" s="27">
        <v>70</v>
      </c>
      <c r="D69" s="27">
        <v>95</v>
      </c>
      <c r="E69" s="27">
        <v>95</v>
      </c>
      <c r="F69" s="27">
        <v>50</v>
      </c>
      <c r="G69" s="39">
        <f t="shared" si="11"/>
        <v>310</v>
      </c>
      <c r="H69" s="24">
        <v>18106.43</v>
      </c>
      <c r="I69" s="24">
        <v>18099.32</v>
      </c>
      <c r="J69" s="26">
        <f t="shared" si="12"/>
        <v>7.1100000000005821</v>
      </c>
      <c r="K69" s="22">
        <v>0</v>
      </c>
      <c r="L69" s="23">
        <f t="shared" si="13"/>
        <v>7.1100000000005821</v>
      </c>
      <c r="M69" s="30">
        <f t="shared" si="14"/>
        <v>3.926781811765534E-2</v>
      </c>
      <c r="N69" s="40">
        <v>0</v>
      </c>
      <c r="O69" s="24">
        <v>0</v>
      </c>
      <c r="P69" s="25">
        <f t="shared" si="15"/>
        <v>0</v>
      </c>
      <c r="Q69" s="39">
        <v>0</v>
      </c>
      <c r="R69" s="28">
        <v>6202.59</v>
      </c>
      <c r="S69" s="28">
        <f t="shared" si="19"/>
        <v>3965.5766666666664</v>
      </c>
      <c r="T69" s="21">
        <f t="shared" si="16"/>
        <v>56.410795235329388</v>
      </c>
      <c r="U69" s="39">
        <v>0</v>
      </c>
      <c r="V69" s="24">
        <v>53.59</v>
      </c>
      <c r="W69" s="24">
        <v>82.3</v>
      </c>
      <c r="X69" s="44">
        <f t="shared" si="21"/>
        <v>53.573427878335501</v>
      </c>
      <c r="Y69" s="39">
        <v>0</v>
      </c>
      <c r="Z69" s="51">
        <f t="shared" si="17"/>
        <v>78</v>
      </c>
      <c r="AA69" s="42">
        <f t="shared" si="18"/>
        <v>1.0985915492957747</v>
      </c>
      <c r="AB69" s="43" t="s">
        <v>121</v>
      </c>
    </row>
    <row r="70" spans="1:28" ht="20.399999999999999">
      <c r="A70" s="3">
        <v>58</v>
      </c>
      <c r="B70" s="4" t="s">
        <v>78</v>
      </c>
      <c r="C70" s="27">
        <v>95</v>
      </c>
      <c r="D70" s="27">
        <v>70</v>
      </c>
      <c r="E70" s="27">
        <v>50</v>
      </c>
      <c r="F70" s="27">
        <v>50</v>
      </c>
      <c r="G70" s="39">
        <f t="shared" si="11"/>
        <v>265</v>
      </c>
      <c r="H70" s="24">
        <v>43272.639999999999</v>
      </c>
      <c r="I70" s="24">
        <v>43272.29</v>
      </c>
      <c r="J70" s="26">
        <f t="shared" si="12"/>
        <v>0.34999999999854481</v>
      </c>
      <c r="K70" s="22">
        <v>0</v>
      </c>
      <c r="L70" s="23">
        <f t="shared" si="13"/>
        <v>0.34999999999854481</v>
      </c>
      <c r="M70" s="30">
        <f t="shared" si="14"/>
        <v>8.0882516065242333E-4</v>
      </c>
      <c r="N70" s="40">
        <v>0</v>
      </c>
      <c r="O70" s="24">
        <v>0</v>
      </c>
      <c r="P70" s="25">
        <f t="shared" si="15"/>
        <v>0</v>
      </c>
      <c r="Q70" s="39">
        <v>0</v>
      </c>
      <c r="R70" s="28">
        <v>15180.810000000001</v>
      </c>
      <c r="S70" s="28">
        <f t="shared" si="19"/>
        <v>9363.8266666666659</v>
      </c>
      <c r="T70" s="21">
        <f t="shared" si="16"/>
        <v>62.121860435975627</v>
      </c>
      <c r="U70" s="39">
        <v>0</v>
      </c>
      <c r="V70" s="24">
        <v>764.89</v>
      </c>
      <c r="W70" s="24">
        <v>848.85</v>
      </c>
      <c r="X70" s="44">
        <f t="shared" si="21"/>
        <v>10.976741753716226</v>
      </c>
      <c r="Y70" s="39">
        <v>5</v>
      </c>
      <c r="Z70" s="51">
        <f t="shared" si="17"/>
        <v>71</v>
      </c>
      <c r="AA70" s="42">
        <f t="shared" si="18"/>
        <v>1</v>
      </c>
      <c r="AB70" s="43" t="s">
        <v>121</v>
      </c>
    </row>
    <row r="71" spans="1:28" ht="20.399999999999999">
      <c r="A71" s="3">
        <v>59</v>
      </c>
      <c r="B71" s="4" t="s">
        <v>77</v>
      </c>
      <c r="C71" s="27">
        <v>65</v>
      </c>
      <c r="D71" s="27">
        <v>110</v>
      </c>
      <c r="E71" s="27">
        <v>120</v>
      </c>
      <c r="F71" s="27">
        <v>50</v>
      </c>
      <c r="G71" s="39">
        <f t="shared" si="11"/>
        <v>345</v>
      </c>
      <c r="H71" s="24">
        <v>75604.11</v>
      </c>
      <c r="I71" s="24">
        <v>75602.429999999993</v>
      </c>
      <c r="J71" s="26">
        <f t="shared" si="12"/>
        <v>1.680000000007567</v>
      </c>
      <c r="K71" s="22">
        <v>1.41</v>
      </c>
      <c r="L71" s="23">
        <f t="shared" si="13"/>
        <v>0.27000000000756708</v>
      </c>
      <c r="M71" s="30">
        <f t="shared" si="14"/>
        <v>3.5712344210859316E-4</v>
      </c>
      <c r="N71" s="40">
        <v>0</v>
      </c>
      <c r="O71" s="24">
        <v>0</v>
      </c>
      <c r="P71" s="25">
        <f t="shared" si="15"/>
        <v>0</v>
      </c>
      <c r="Q71" s="39">
        <v>0</v>
      </c>
      <c r="R71" s="28">
        <v>23561.259999999995</v>
      </c>
      <c r="S71" s="28">
        <f t="shared" si="19"/>
        <v>17347.056666666667</v>
      </c>
      <c r="T71" s="21">
        <f t="shared" si="16"/>
        <v>35.82281105517032</v>
      </c>
      <c r="U71" s="39">
        <v>0</v>
      </c>
      <c r="V71" s="24">
        <v>948.11</v>
      </c>
      <c r="W71" s="24">
        <v>1010.88</v>
      </c>
      <c r="X71" s="44">
        <f t="shared" si="21"/>
        <v>6.6205398107814482</v>
      </c>
      <c r="Y71" s="39">
        <v>5</v>
      </c>
      <c r="Z71" s="51">
        <f t="shared" si="17"/>
        <v>91</v>
      </c>
      <c r="AA71" s="42">
        <f t="shared" si="18"/>
        <v>1.2816901408450705</v>
      </c>
      <c r="AB71" s="43" t="s">
        <v>119</v>
      </c>
    </row>
    <row r="72" spans="1:28" ht="20.399999999999999">
      <c r="A72" s="3">
        <v>60</v>
      </c>
      <c r="B72" s="4" t="s">
        <v>56</v>
      </c>
      <c r="C72" s="27">
        <v>65</v>
      </c>
      <c r="D72" s="27">
        <v>70</v>
      </c>
      <c r="E72" s="27">
        <v>125</v>
      </c>
      <c r="F72" s="27">
        <v>50</v>
      </c>
      <c r="G72" s="39">
        <f t="shared" si="11"/>
        <v>310</v>
      </c>
      <c r="H72" s="24">
        <v>14705.96</v>
      </c>
      <c r="I72" s="24">
        <v>14696.86</v>
      </c>
      <c r="J72" s="26">
        <f t="shared" si="12"/>
        <v>9.0999999999985448</v>
      </c>
      <c r="K72" s="22">
        <v>0</v>
      </c>
      <c r="L72" s="23">
        <f t="shared" si="13"/>
        <v>9.0999999999985448</v>
      </c>
      <c r="M72" s="30">
        <f t="shared" si="14"/>
        <v>6.1879673275315211E-2</v>
      </c>
      <c r="N72" s="40">
        <v>0</v>
      </c>
      <c r="O72" s="24">
        <v>1.97</v>
      </c>
      <c r="P72" s="25">
        <f t="shared" si="15"/>
        <v>1.3395929269493456E-2</v>
      </c>
      <c r="Q72" s="39">
        <v>0</v>
      </c>
      <c r="R72" s="28">
        <v>4476.42</v>
      </c>
      <c r="S72" s="28">
        <f t="shared" si="19"/>
        <v>3406.8133333333335</v>
      </c>
      <c r="T72" s="21">
        <f t="shared" si="16"/>
        <v>31.396104277310954</v>
      </c>
      <c r="U72" s="39">
        <v>0</v>
      </c>
      <c r="V72" s="24">
        <v>548.46</v>
      </c>
      <c r="W72" s="24">
        <v>668.04</v>
      </c>
      <c r="X72" s="44">
        <f t="shared" si="21"/>
        <v>21.802866207198324</v>
      </c>
      <c r="Y72" s="39">
        <v>0</v>
      </c>
      <c r="Z72" s="51">
        <f t="shared" si="17"/>
        <v>78</v>
      </c>
      <c r="AA72" s="42">
        <f t="shared" si="18"/>
        <v>1.0985915492957747</v>
      </c>
      <c r="AB72" s="43" t="s">
        <v>121</v>
      </c>
    </row>
    <row r="73" spans="1:28" ht="20.399999999999999">
      <c r="A73" s="3">
        <v>61</v>
      </c>
      <c r="B73" s="4" t="s">
        <v>57</v>
      </c>
      <c r="C73" s="27">
        <v>85</v>
      </c>
      <c r="D73" s="27">
        <v>100</v>
      </c>
      <c r="E73" s="27">
        <v>115</v>
      </c>
      <c r="F73" s="27">
        <v>40</v>
      </c>
      <c r="G73" s="39">
        <f t="shared" si="11"/>
        <v>340</v>
      </c>
      <c r="H73" s="24">
        <v>16649.86</v>
      </c>
      <c r="I73" s="24">
        <v>16648.22</v>
      </c>
      <c r="J73" s="26">
        <f t="shared" si="12"/>
        <v>1.6399999999994179</v>
      </c>
      <c r="K73" s="22">
        <v>1.0900000000000001</v>
      </c>
      <c r="L73" s="23">
        <f t="shared" si="13"/>
        <v>0.54999999999941784</v>
      </c>
      <c r="M73" s="30">
        <f t="shared" si="14"/>
        <v>3.3033310790566276E-3</v>
      </c>
      <c r="N73" s="40">
        <v>0</v>
      </c>
      <c r="O73" s="24">
        <v>0</v>
      </c>
      <c r="P73" s="25">
        <f t="shared" si="15"/>
        <v>0</v>
      </c>
      <c r="Q73" s="39">
        <v>0</v>
      </c>
      <c r="R73" s="28">
        <v>5141.380000000001</v>
      </c>
      <c r="S73" s="28">
        <f t="shared" si="19"/>
        <v>3835.6133333333332</v>
      </c>
      <c r="T73" s="21">
        <f t="shared" si="16"/>
        <v>34.043229939757602</v>
      </c>
      <c r="U73" s="39">
        <v>0</v>
      </c>
      <c r="V73" s="24">
        <v>25.26</v>
      </c>
      <c r="W73" s="24">
        <v>25.82</v>
      </c>
      <c r="X73" s="44">
        <f t="shared" si="21"/>
        <v>2.2169437846397413</v>
      </c>
      <c r="Y73" s="39">
        <v>5</v>
      </c>
      <c r="Z73" s="51">
        <f t="shared" si="17"/>
        <v>90</v>
      </c>
      <c r="AA73" s="42">
        <f t="shared" si="18"/>
        <v>1.267605633802817</v>
      </c>
      <c r="AB73" s="43" t="s">
        <v>119</v>
      </c>
    </row>
    <row r="74" spans="1:28" ht="20.399999999999999">
      <c r="A74" s="3">
        <v>62</v>
      </c>
      <c r="B74" s="4" t="s">
        <v>58</v>
      </c>
      <c r="C74" s="27">
        <v>95</v>
      </c>
      <c r="D74" s="27">
        <v>85</v>
      </c>
      <c r="E74" s="27">
        <v>115</v>
      </c>
      <c r="F74" s="27">
        <v>50</v>
      </c>
      <c r="G74" s="39">
        <f t="shared" si="11"/>
        <v>345</v>
      </c>
      <c r="H74" s="24">
        <v>24265.93</v>
      </c>
      <c r="I74" s="24">
        <v>24252.51</v>
      </c>
      <c r="J74" s="26">
        <f t="shared" si="12"/>
        <v>13.420000000001892</v>
      </c>
      <c r="K74" s="22">
        <v>0</v>
      </c>
      <c r="L74" s="23">
        <f t="shared" si="13"/>
        <v>13.420000000001892</v>
      </c>
      <c r="M74" s="30">
        <f t="shared" si="14"/>
        <v>5.5303876669890221E-2</v>
      </c>
      <c r="N74" s="40">
        <v>0</v>
      </c>
      <c r="O74" s="24">
        <v>0</v>
      </c>
      <c r="P74" s="25">
        <f t="shared" si="15"/>
        <v>0</v>
      </c>
      <c r="Q74" s="39">
        <v>0</v>
      </c>
      <c r="R74" s="28">
        <v>7415.5599999999977</v>
      </c>
      <c r="S74" s="28">
        <f t="shared" si="19"/>
        <v>5612.3166666666666</v>
      </c>
      <c r="T74" s="21">
        <f t="shared" si="16"/>
        <v>32.130106699847616</v>
      </c>
      <c r="U74" s="39">
        <v>0</v>
      </c>
      <c r="V74" s="24">
        <v>278.68</v>
      </c>
      <c r="W74" s="24">
        <v>281.20999999999998</v>
      </c>
      <c r="X74" s="44">
        <f t="shared" si="21"/>
        <v>0.90785129898090022</v>
      </c>
      <c r="Y74" s="39">
        <v>5</v>
      </c>
      <c r="Z74" s="51">
        <f t="shared" si="17"/>
        <v>91</v>
      </c>
      <c r="AA74" s="42">
        <f t="shared" si="18"/>
        <v>1.2816901408450705</v>
      </c>
      <c r="AB74" s="43" t="s">
        <v>119</v>
      </c>
    </row>
    <row r="75" spans="1:28" ht="20.399999999999999">
      <c r="A75" s="3">
        <v>63</v>
      </c>
      <c r="B75" s="4" t="s">
        <v>59</v>
      </c>
      <c r="C75" s="27">
        <v>95</v>
      </c>
      <c r="D75" s="27">
        <v>110</v>
      </c>
      <c r="E75" s="27">
        <v>115</v>
      </c>
      <c r="F75" s="27">
        <v>40</v>
      </c>
      <c r="G75" s="39">
        <f t="shared" si="11"/>
        <v>360</v>
      </c>
      <c r="H75" s="24">
        <v>21335.82</v>
      </c>
      <c r="I75" s="24">
        <v>21335.81</v>
      </c>
      <c r="J75" s="26">
        <f t="shared" si="12"/>
        <v>9.9999999983992893E-3</v>
      </c>
      <c r="K75" s="22">
        <v>0</v>
      </c>
      <c r="L75" s="23">
        <f t="shared" si="13"/>
        <v>9.9999999983992893E-3</v>
      </c>
      <c r="M75" s="30">
        <f t="shared" si="14"/>
        <v>4.6869536762117834E-5</v>
      </c>
      <c r="N75" s="40">
        <v>0</v>
      </c>
      <c r="O75" s="24">
        <v>0</v>
      </c>
      <c r="P75" s="25">
        <f t="shared" si="15"/>
        <v>0</v>
      </c>
      <c r="Q75" s="39">
        <v>0</v>
      </c>
      <c r="R75" s="28">
        <v>6574.0600000000013</v>
      </c>
      <c r="S75" s="28">
        <f t="shared" si="19"/>
        <v>4920.583333333333</v>
      </c>
      <c r="T75" s="21">
        <f t="shared" si="16"/>
        <v>33.603265195522248</v>
      </c>
      <c r="U75" s="39">
        <v>0</v>
      </c>
      <c r="V75" s="24">
        <v>66.069999999999993</v>
      </c>
      <c r="W75" s="24">
        <v>107.04</v>
      </c>
      <c r="X75" s="44">
        <f t="shared" si="21"/>
        <v>62.009989405176356</v>
      </c>
      <c r="Y75" s="39">
        <v>0</v>
      </c>
      <c r="Z75" s="51">
        <f t="shared" si="17"/>
        <v>90</v>
      </c>
      <c r="AA75" s="42">
        <f t="shared" si="18"/>
        <v>1.267605633802817</v>
      </c>
      <c r="AB75" s="43" t="s">
        <v>119</v>
      </c>
    </row>
    <row r="76" spans="1:28" ht="20.399999999999999">
      <c r="A76" s="3">
        <v>64</v>
      </c>
      <c r="B76" s="4" t="s">
        <v>60</v>
      </c>
      <c r="C76" s="27">
        <v>100</v>
      </c>
      <c r="D76" s="27">
        <v>95</v>
      </c>
      <c r="E76" s="27">
        <v>125</v>
      </c>
      <c r="F76" s="27">
        <v>50</v>
      </c>
      <c r="G76" s="39">
        <f t="shared" si="11"/>
        <v>370</v>
      </c>
      <c r="H76" s="24">
        <v>21523.66</v>
      </c>
      <c r="I76" s="24">
        <v>21523.16</v>
      </c>
      <c r="J76" s="26">
        <f t="shared" si="12"/>
        <v>0.5</v>
      </c>
      <c r="K76" s="22">
        <v>0</v>
      </c>
      <c r="L76" s="23">
        <f t="shared" si="13"/>
        <v>0.5</v>
      </c>
      <c r="M76" s="30">
        <f t="shared" si="14"/>
        <v>2.3230249873859741E-3</v>
      </c>
      <c r="N76" s="40">
        <v>0</v>
      </c>
      <c r="O76" s="24">
        <v>0</v>
      </c>
      <c r="P76" s="25">
        <f t="shared" si="15"/>
        <v>0</v>
      </c>
      <c r="Q76" s="39">
        <v>0</v>
      </c>
      <c r="R76" s="28">
        <v>6148.57</v>
      </c>
      <c r="S76" s="28">
        <f t="shared" si="19"/>
        <v>5124.8633333333337</v>
      </c>
      <c r="T76" s="21">
        <f t="shared" si="16"/>
        <v>19.975296902226322</v>
      </c>
      <c r="U76" s="39">
        <v>10</v>
      </c>
      <c r="V76" s="24">
        <v>99.01</v>
      </c>
      <c r="W76" s="24">
        <v>61.7</v>
      </c>
      <c r="X76" s="44">
        <f t="shared" si="21"/>
        <v>-37.683062316937679</v>
      </c>
      <c r="Y76" s="39">
        <v>5</v>
      </c>
      <c r="Z76" s="51">
        <f t="shared" si="17"/>
        <v>108</v>
      </c>
      <c r="AA76" s="42">
        <f t="shared" si="18"/>
        <v>1.5211267605633803</v>
      </c>
      <c r="AB76" s="43" t="s">
        <v>120</v>
      </c>
    </row>
    <row r="77" spans="1:28" ht="51">
      <c r="A77" s="3">
        <v>65</v>
      </c>
      <c r="B77" s="4" t="s">
        <v>61</v>
      </c>
      <c r="C77" s="27">
        <v>95</v>
      </c>
      <c r="D77" s="27">
        <v>95</v>
      </c>
      <c r="E77" s="27">
        <v>125</v>
      </c>
      <c r="F77" s="27">
        <v>50</v>
      </c>
      <c r="G77" s="39">
        <f t="shared" ref="G77:G108" si="22">C77+D77+E77+F77</f>
        <v>365</v>
      </c>
      <c r="H77" s="24">
        <v>67220.86</v>
      </c>
      <c r="I77" s="24">
        <v>67023.820000000007</v>
      </c>
      <c r="J77" s="26">
        <f t="shared" ref="J77:J108" si="23">H77-I77</f>
        <v>197.0399999999936</v>
      </c>
      <c r="K77" s="22">
        <v>0</v>
      </c>
      <c r="L77" s="23">
        <f t="shared" ref="L77:L108" si="24">J77-K77</f>
        <v>197.0399999999936</v>
      </c>
      <c r="M77" s="30">
        <f t="shared" ref="M77:M108" si="25">L77/H77*100</f>
        <v>0.2931232953580088</v>
      </c>
      <c r="N77" s="40">
        <v>0</v>
      </c>
      <c r="O77" s="24">
        <v>7.38</v>
      </c>
      <c r="P77" s="25">
        <f t="shared" ref="P77:P108" si="26">O77/H77*100</f>
        <v>1.0978734874858787E-2</v>
      </c>
      <c r="Q77" s="39">
        <v>0</v>
      </c>
      <c r="R77" s="28">
        <v>19556.900000000009</v>
      </c>
      <c r="S77" s="28">
        <f t="shared" si="19"/>
        <v>15822.306666666665</v>
      </c>
      <c r="T77" s="21">
        <f t="shared" ref="T77:T108" si="27">(R77-S77)/S77*100</f>
        <v>23.603343128224942</v>
      </c>
      <c r="U77" s="39">
        <v>10</v>
      </c>
      <c r="V77" s="24">
        <v>2461.2600000000002</v>
      </c>
      <c r="W77" s="24">
        <v>2109.06</v>
      </c>
      <c r="X77" s="44">
        <f t="shared" si="21"/>
        <v>-14.309743789766227</v>
      </c>
      <c r="Y77" s="39">
        <v>5</v>
      </c>
      <c r="Z77" s="51">
        <f t="shared" ref="Z77:Z108" si="28">ROUND((G77/4)-(N77+Q77)+U77+Y77,0)</f>
        <v>106</v>
      </c>
      <c r="AA77" s="42">
        <f t="shared" ref="AA77:AA108" si="29">Z77/71</f>
        <v>1.4929577464788732</v>
      </c>
      <c r="AB77" s="43" t="s">
        <v>120</v>
      </c>
    </row>
    <row r="78" spans="1:28" ht="20.399999999999999">
      <c r="A78" s="3">
        <v>66</v>
      </c>
      <c r="B78" s="4" t="s">
        <v>62</v>
      </c>
      <c r="C78" s="27">
        <v>100</v>
      </c>
      <c r="D78" s="27">
        <v>100</v>
      </c>
      <c r="E78" s="27">
        <v>105</v>
      </c>
      <c r="F78" s="27">
        <v>45</v>
      </c>
      <c r="G78" s="39">
        <f t="shared" si="22"/>
        <v>350</v>
      </c>
      <c r="H78" s="24">
        <v>21030.52</v>
      </c>
      <c r="I78" s="24">
        <v>20992.29</v>
      </c>
      <c r="J78" s="26">
        <f t="shared" si="23"/>
        <v>38.229999999999563</v>
      </c>
      <c r="K78" s="22">
        <v>0</v>
      </c>
      <c r="L78" s="23">
        <f t="shared" si="24"/>
        <v>38.229999999999563</v>
      </c>
      <c r="M78" s="30">
        <f t="shared" si="25"/>
        <v>0.18178342713351625</v>
      </c>
      <c r="N78" s="40">
        <v>0</v>
      </c>
      <c r="O78" s="24">
        <v>0.02</v>
      </c>
      <c r="P78" s="25">
        <f t="shared" si="26"/>
        <v>9.5099883407542937E-5</v>
      </c>
      <c r="Q78" s="39">
        <v>0</v>
      </c>
      <c r="R78" s="28">
        <v>6372.8300000000017</v>
      </c>
      <c r="S78" s="28">
        <f t="shared" ref="S78:S109" si="30">(I78-R78)/3</f>
        <v>4873.1533333333327</v>
      </c>
      <c r="T78" s="21">
        <f t="shared" si="27"/>
        <v>30.774255683862524</v>
      </c>
      <c r="U78" s="39">
        <v>0</v>
      </c>
      <c r="V78" s="24">
        <v>504.29</v>
      </c>
      <c r="W78" s="24">
        <v>502.93</v>
      </c>
      <c r="X78" s="44">
        <f t="shared" si="21"/>
        <v>-0.26968609331932292</v>
      </c>
      <c r="Y78" s="39">
        <v>5</v>
      </c>
      <c r="Z78" s="51">
        <f t="shared" si="28"/>
        <v>93</v>
      </c>
      <c r="AA78" s="42">
        <f t="shared" si="29"/>
        <v>1.3098591549295775</v>
      </c>
      <c r="AB78" s="43" t="s">
        <v>119</v>
      </c>
    </row>
    <row r="79" spans="1:28" ht="20.399999999999999">
      <c r="A79" s="3">
        <v>67</v>
      </c>
      <c r="B79" s="4" t="s">
        <v>63</v>
      </c>
      <c r="C79" s="27">
        <v>70</v>
      </c>
      <c r="D79" s="27">
        <v>80</v>
      </c>
      <c r="E79" s="27">
        <v>125</v>
      </c>
      <c r="F79" s="27">
        <v>50</v>
      </c>
      <c r="G79" s="39">
        <f t="shared" si="22"/>
        <v>325</v>
      </c>
      <c r="H79" s="24">
        <v>14629.26</v>
      </c>
      <c r="I79" s="24">
        <v>14613.74</v>
      </c>
      <c r="J79" s="26">
        <f t="shared" si="23"/>
        <v>15.520000000000437</v>
      </c>
      <c r="K79" s="22">
        <v>0</v>
      </c>
      <c r="L79" s="23">
        <f t="shared" si="24"/>
        <v>15.520000000000437</v>
      </c>
      <c r="M79" s="30">
        <f t="shared" si="25"/>
        <v>0.10608875636908795</v>
      </c>
      <c r="N79" s="40">
        <v>0</v>
      </c>
      <c r="O79" s="24">
        <v>0</v>
      </c>
      <c r="P79" s="25">
        <f t="shared" si="26"/>
        <v>0</v>
      </c>
      <c r="Q79" s="39">
        <v>0</v>
      </c>
      <c r="R79" s="28">
        <v>4348.09</v>
      </c>
      <c r="S79" s="28">
        <f t="shared" si="30"/>
        <v>3421.8833333333332</v>
      </c>
      <c r="T79" s="21">
        <f t="shared" si="27"/>
        <v>27.067160871449943</v>
      </c>
      <c r="U79" s="39">
        <v>0</v>
      </c>
      <c r="V79" s="24">
        <v>147.41999999999999</v>
      </c>
      <c r="W79" s="24">
        <v>145.47999999999999</v>
      </c>
      <c r="X79" s="44">
        <f t="shared" si="21"/>
        <v>-1.3159679826346478</v>
      </c>
      <c r="Y79" s="39">
        <v>5</v>
      </c>
      <c r="Z79" s="51">
        <f t="shared" si="28"/>
        <v>86</v>
      </c>
      <c r="AA79" s="42">
        <f t="shared" si="29"/>
        <v>1.2112676056338028</v>
      </c>
      <c r="AB79" s="43" t="s">
        <v>119</v>
      </c>
    </row>
    <row r="80" spans="1:28" ht="20.399999999999999">
      <c r="A80" s="3">
        <v>68</v>
      </c>
      <c r="B80" s="4" t="s">
        <v>64</v>
      </c>
      <c r="C80" s="27">
        <v>90</v>
      </c>
      <c r="D80" s="27">
        <v>95</v>
      </c>
      <c r="E80" s="27">
        <v>100</v>
      </c>
      <c r="F80" s="27">
        <v>45</v>
      </c>
      <c r="G80" s="39">
        <f t="shared" si="22"/>
        <v>330</v>
      </c>
      <c r="H80" s="24">
        <v>42792.93</v>
      </c>
      <c r="I80" s="24">
        <v>42772.35</v>
      </c>
      <c r="J80" s="26">
        <f t="shared" si="23"/>
        <v>20.580000000001746</v>
      </c>
      <c r="K80" s="22">
        <v>0.42</v>
      </c>
      <c r="L80" s="23">
        <f t="shared" si="24"/>
        <v>20.160000000001745</v>
      </c>
      <c r="M80" s="30">
        <f t="shared" si="25"/>
        <v>4.711058579069427E-2</v>
      </c>
      <c r="N80" s="40">
        <v>0</v>
      </c>
      <c r="O80" s="24">
        <v>0</v>
      </c>
      <c r="P80" s="25">
        <f t="shared" si="26"/>
        <v>0</v>
      </c>
      <c r="Q80" s="39">
        <v>0</v>
      </c>
      <c r="R80" s="28">
        <v>12808.739999999998</v>
      </c>
      <c r="S80" s="28">
        <f t="shared" si="30"/>
        <v>9987.8700000000008</v>
      </c>
      <c r="T80" s="21">
        <f t="shared" si="27"/>
        <v>28.242958708913886</v>
      </c>
      <c r="U80" s="39">
        <v>0</v>
      </c>
      <c r="V80" s="24">
        <v>862.71</v>
      </c>
      <c r="W80" s="24">
        <v>853.05</v>
      </c>
      <c r="X80" s="44">
        <f t="shared" si="21"/>
        <v>-1.1197273707271367</v>
      </c>
      <c r="Y80" s="39">
        <v>5</v>
      </c>
      <c r="Z80" s="51">
        <f t="shared" si="28"/>
        <v>88</v>
      </c>
      <c r="AA80" s="42">
        <f t="shared" si="29"/>
        <v>1.2394366197183098</v>
      </c>
      <c r="AB80" s="43" t="s">
        <v>119</v>
      </c>
    </row>
    <row r="81" spans="1:28" ht="20.399999999999999">
      <c r="A81" s="3">
        <v>69</v>
      </c>
      <c r="B81" s="4" t="s">
        <v>65</v>
      </c>
      <c r="C81" s="27">
        <v>95</v>
      </c>
      <c r="D81" s="27">
        <v>110</v>
      </c>
      <c r="E81" s="27">
        <v>125</v>
      </c>
      <c r="F81" s="27">
        <v>40</v>
      </c>
      <c r="G81" s="39">
        <f t="shared" si="22"/>
        <v>370</v>
      </c>
      <c r="H81" s="24">
        <v>13063.56</v>
      </c>
      <c r="I81" s="24">
        <v>13063.56</v>
      </c>
      <c r="J81" s="26">
        <f t="shared" si="23"/>
        <v>0</v>
      </c>
      <c r="K81" s="22">
        <v>0</v>
      </c>
      <c r="L81" s="23">
        <f t="shared" si="24"/>
        <v>0</v>
      </c>
      <c r="M81" s="30">
        <f t="shared" si="25"/>
        <v>0</v>
      </c>
      <c r="N81" s="40">
        <v>0</v>
      </c>
      <c r="O81" s="24">
        <v>0</v>
      </c>
      <c r="P81" s="25">
        <f t="shared" si="26"/>
        <v>0</v>
      </c>
      <c r="Q81" s="39">
        <v>0</v>
      </c>
      <c r="R81" s="28">
        <v>4237.2899999999991</v>
      </c>
      <c r="S81" s="28">
        <f t="shared" si="30"/>
        <v>2942.09</v>
      </c>
      <c r="T81" s="21">
        <f t="shared" si="27"/>
        <v>44.023126416934858</v>
      </c>
      <c r="U81" s="39">
        <v>0</v>
      </c>
      <c r="V81" s="24">
        <v>216.04</v>
      </c>
      <c r="W81" s="24">
        <v>233.93</v>
      </c>
      <c r="X81" s="44">
        <f t="shared" si="21"/>
        <v>8.2808739122384818</v>
      </c>
      <c r="Y81" s="39">
        <v>5</v>
      </c>
      <c r="Z81" s="51">
        <f t="shared" si="28"/>
        <v>98</v>
      </c>
      <c r="AA81" s="42">
        <f t="shared" si="29"/>
        <v>1.380281690140845</v>
      </c>
      <c r="AB81" s="43" t="s">
        <v>119</v>
      </c>
    </row>
    <row r="82" spans="1:28" ht="20.399999999999999">
      <c r="A82" s="3">
        <v>70</v>
      </c>
      <c r="B82" s="4" t="s">
        <v>66</v>
      </c>
      <c r="C82" s="27">
        <v>65</v>
      </c>
      <c r="D82" s="27">
        <v>80</v>
      </c>
      <c r="E82" s="27">
        <v>95</v>
      </c>
      <c r="F82" s="27">
        <v>40</v>
      </c>
      <c r="G82" s="39">
        <f t="shared" si="22"/>
        <v>280</v>
      </c>
      <c r="H82" s="24">
        <v>16857.830000000002</v>
      </c>
      <c r="I82" s="24">
        <v>16850.330000000002</v>
      </c>
      <c r="J82" s="26">
        <f t="shared" si="23"/>
        <v>7.5</v>
      </c>
      <c r="K82" s="22">
        <v>0</v>
      </c>
      <c r="L82" s="23">
        <f t="shared" si="24"/>
        <v>7.5</v>
      </c>
      <c r="M82" s="30">
        <f t="shared" si="25"/>
        <v>4.4489711902421604E-2</v>
      </c>
      <c r="N82" s="40">
        <v>0</v>
      </c>
      <c r="O82" s="24">
        <v>0</v>
      </c>
      <c r="P82" s="25">
        <f t="shared" si="26"/>
        <v>0</v>
      </c>
      <c r="Q82" s="39">
        <v>0</v>
      </c>
      <c r="R82" s="28">
        <v>5819.9600000000009</v>
      </c>
      <c r="S82" s="28">
        <f t="shared" si="30"/>
        <v>3676.7900000000004</v>
      </c>
      <c r="T82" s="21">
        <f t="shared" si="27"/>
        <v>58.289159837793306</v>
      </c>
      <c r="U82" s="39">
        <v>0</v>
      </c>
      <c r="V82" s="24">
        <v>313.26</v>
      </c>
      <c r="W82" s="24">
        <v>480.22</v>
      </c>
      <c r="X82" s="44">
        <f t="shared" si="21"/>
        <v>53.297580284747504</v>
      </c>
      <c r="Y82" s="39">
        <v>0</v>
      </c>
      <c r="Z82" s="51">
        <f t="shared" si="28"/>
        <v>70</v>
      </c>
      <c r="AA82" s="42">
        <f t="shared" si="29"/>
        <v>0.9859154929577465</v>
      </c>
      <c r="AB82" s="43" t="s">
        <v>121</v>
      </c>
    </row>
    <row r="83" spans="1:28" ht="20.399999999999999">
      <c r="A83" s="3">
        <v>71</v>
      </c>
      <c r="B83" s="4" t="s">
        <v>67</v>
      </c>
      <c r="C83" s="27">
        <v>95</v>
      </c>
      <c r="D83" s="27">
        <v>95</v>
      </c>
      <c r="E83" s="27">
        <v>75</v>
      </c>
      <c r="F83" s="27">
        <v>50</v>
      </c>
      <c r="G83" s="39">
        <f t="shared" si="22"/>
        <v>315</v>
      </c>
      <c r="H83" s="24">
        <v>18747.86</v>
      </c>
      <c r="I83" s="24">
        <v>18747.8</v>
      </c>
      <c r="J83" s="26">
        <f t="shared" si="23"/>
        <v>6.0000000001309672E-2</v>
      </c>
      <c r="K83" s="22">
        <v>0</v>
      </c>
      <c r="L83" s="23">
        <f t="shared" si="24"/>
        <v>6.0000000001309672E-2</v>
      </c>
      <c r="M83" s="30">
        <f t="shared" si="25"/>
        <v>3.2003652684258187E-4</v>
      </c>
      <c r="N83" s="40">
        <v>0</v>
      </c>
      <c r="O83" s="24">
        <v>0</v>
      </c>
      <c r="P83" s="25">
        <f t="shared" si="26"/>
        <v>0</v>
      </c>
      <c r="Q83" s="39">
        <v>0</v>
      </c>
      <c r="R83" s="28">
        <v>5950.1299999999992</v>
      </c>
      <c r="S83" s="28">
        <f t="shared" si="30"/>
        <v>4265.8900000000003</v>
      </c>
      <c r="T83" s="21">
        <f t="shared" si="27"/>
        <v>39.481561878060582</v>
      </c>
      <c r="U83" s="39">
        <v>0</v>
      </c>
      <c r="V83" s="24">
        <v>363.43</v>
      </c>
      <c r="W83" s="24">
        <v>327.89</v>
      </c>
      <c r="X83" s="44">
        <f t="shared" si="21"/>
        <v>-9.7790496106540523</v>
      </c>
      <c r="Y83" s="39">
        <v>5</v>
      </c>
      <c r="Z83" s="51">
        <f t="shared" si="28"/>
        <v>84</v>
      </c>
      <c r="AA83" s="42">
        <f t="shared" si="29"/>
        <v>1.1830985915492958</v>
      </c>
      <c r="AB83" s="43" t="s">
        <v>121</v>
      </c>
    </row>
    <row r="84" spans="1:28">
      <c r="A84" s="15"/>
      <c r="B84" s="6"/>
      <c r="C84" s="31"/>
      <c r="D84" s="33"/>
      <c r="E84" s="33"/>
      <c r="F84" s="33"/>
      <c r="G84" s="32"/>
      <c r="H84" s="8"/>
      <c r="I84" s="8"/>
      <c r="J84" s="8"/>
      <c r="K84" s="16"/>
      <c r="L84" s="16"/>
      <c r="M84" s="17"/>
      <c r="N84" s="18"/>
      <c r="O84" s="12"/>
      <c r="P84" s="13"/>
      <c r="Q84" s="19"/>
      <c r="R84" s="19"/>
      <c r="S84" s="19"/>
      <c r="T84" s="19"/>
      <c r="U84" s="19"/>
      <c r="V84" s="19"/>
      <c r="W84" s="19"/>
      <c r="X84" s="19"/>
      <c r="Y84" s="19"/>
      <c r="Z84" s="34"/>
      <c r="AA84" s="7"/>
    </row>
    <row r="85" spans="1:28">
      <c r="A85" s="15"/>
      <c r="B85" s="6"/>
      <c r="C85" s="48"/>
      <c r="D85" s="49"/>
      <c r="E85" s="49"/>
      <c r="F85" s="49"/>
      <c r="G85" s="50"/>
      <c r="H85" s="8"/>
      <c r="I85" s="8"/>
      <c r="J85" s="8"/>
      <c r="K85" s="16"/>
      <c r="L85" s="16"/>
      <c r="M85" s="17"/>
      <c r="N85" s="18"/>
      <c r="O85" s="12"/>
      <c r="P85" s="13"/>
      <c r="Q85" s="19"/>
      <c r="R85" s="19"/>
      <c r="S85" s="19"/>
      <c r="T85" s="19"/>
      <c r="U85" s="19"/>
      <c r="V85" s="19"/>
      <c r="W85" s="19"/>
      <c r="X85" s="19"/>
      <c r="Y85" s="19"/>
      <c r="Z85" s="34"/>
      <c r="AA85" s="7"/>
    </row>
    <row r="86" spans="1:28">
      <c r="A86" s="15"/>
      <c r="B86" s="6"/>
      <c r="C86" s="48"/>
      <c r="D86" s="49"/>
      <c r="E86" s="49"/>
      <c r="F86" s="49"/>
      <c r="G86" s="50"/>
      <c r="H86" s="8"/>
      <c r="I86" s="8"/>
      <c r="J86" s="8"/>
      <c r="K86" s="16"/>
      <c r="L86" s="16"/>
      <c r="M86" s="17"/>
      <c r="N86" s="18"/>
      <c r="O86" s="12"/>
      <c r="P86" s="13"/>
      <c r="Q86" s="19"/>
      <c r="R86" s="19"/>
      <c r="S86" s="19"/>
      <c r="T86" s="19"/>
      <c r="U86" s="19"/>
      <c r="V86" s="19"/>
      <c r="W86" s="19"/>
      <c r="X86" s="19"/>
      <c r="Y86" s="19"/>
      <c r="Z86" s="34"/>
      <c r="AA86" s="7"/>
    </row>
    <row r="87" spans="1:28">
      <c r="A87" s="15"/>
      <c r="B87" s="6"/>
      <c r="C87" s="48"/>
      <c r="D87" s="49"/>
      <c r="E87" s="49"/>
      <c r="F87" s="49"/>
      <c r="G87" s="50"/>
      <c r="H87" s="8"/>
      <c r="I87" s="8"/>
      <c r="J87" s="8"/>
      <c r="K87" s="16"/>
      <c r="L87" s="16"/>
      <c r="M87" s="17"/>
      <c r="N87" s="18"/>
      <c r="O87" s="12"/>
      <c r="P87" s="13"/>
      <c r="Q87" s="19"/>
      <c r="R87" s="19"/>
      <c r="S87" s="19"/>
      <c r="T87" s="19"/>
      <c r="U87" s="19"/>
      <c r="V87" s="19"/>
      <c r="W87" s="19"/>
      <c r="X87" s="19"/>
      <c r="Y87" s="19"/>
      <c r="Z87" s="34"/>
      <c r="AA87" s="7"/>
    </row>
    <row r="88" spans="1:28">
      <c r="B88" s="6"/>
      <c r="C88" s="7"/>
      <c r="D88" s="8"/>
      <c r="E88" s="8"/>
      <c r="F88" s="8"/>
      <c r="G88" s="9"/>
      <c r="K88" s="10"/>
      <c r="L88" s="10"/>
      <c r="M88" s="11"/>
      <c r="N88" s="8"/>
      <c r="O88" s="12"/>
      <c r="P88" s="13"/>
      <c r="Q88" s="8"/>
      <c r="R88" s="8"/>
      <c r="S88" s="8"/>
      <c r="T88" s="8"/>
      <c r="Z88" s="7"/>
      <c r="AA88" s="8"/>
    </row>
    <row r="89" spans="1:28">
      <c r="B89" s="6"/>
      <c r="C89" s="7"/>
      <c r="D89" s="8"/>
      <c r="E89" s="8"/>
      <c r="F89" s="8"/>
      <c r="G89" s="9"/>
      <c r="J89" s="8"/>
      <c r="K89" s="8"/>
      <c r="L89" s="8"/>
      <c r="M89" s="11"/>
      <c r="N89" s="8"/>
      <c r="O89" s="12"/>
      <c r="P89" s="13"/>
      <c r="Q89" s="8"/>
      <c r="R89" s="8"/>
      <c r="S89" s="8"/>
      <c r="T89" s="8"/>
      <c r="U89" s="8"/>
      <c r="V89" s="8"/>
      <c r="W89" s="8"/>
      <c r="X89" s="8"/>
      <c r="Y89" s="8"/>
      <c r="AA89" s="8"/>
    </row>
    <row r="90" spans="1:28" s="36" customFormat="1" ht="20.399999999999999" customHeight="1">
      <c r="B90" s="45"/>
      <c r="C90" s="45" t="s">
        <v>107</v>
      </c>
      <c r="D90" s="45"/>
      <c r="E90" s="45"/>
      <c r="F90" s="45"/>
      <c r="G90" s="45"/>
      <c r="H90" s="45"/>
      <c r="I90" s="45"/>
      <c r="J90" s="45"/>
      <c r="K90" s="46"/>
      <c r="L90" s="46"/>
      <c r="M90" s="46"/>
      <c r="N90" s="46"/>
      <c r="O90" s="46"/>
      <c r="Q90" s="37" t="s">
        <v>87</v>
      </c>
      <c r="R90" s="47"/>
      <c r="T90" s="37"/>
      <c r="U90" s="38"/>
    </row>
  </sheetData>
  <mergeCells count="30">
    <mergeCell ref="AA9:AA11"/>
    <mergeCell ref="A6:AB6"/>
    <mergeCell ref="Y9:Y11"/>
    <mergeCell ref="K9:K11"/>
    <mergeCell ref="L9:L11"/>
    <mergeCell ref="M9:M11"/>
    <mergeCell ref="N9:N11"/>
    <mergeCell ref="O9:O11"/>
    <mergeCell ref="I9:I11"/>
    <mergeCell ref="E9:E11"/>
    <mergeCell ref="V9:V11"/>
    <mergeCell ref="W9:W11"/>
    <mergeCell ref="X9:X11"/>
    <mergeCell ref="H9:H11"/>
    <mergeCell ref="A7:AB7"/>
    <mergeCell ref="T9:T11"/>
    <mergeCell ref="R9:R11"/>
    <mergeCell ref="S9:S11"/>
    <mergeCell ref="U9:U11"/>
    <mergeCell ref="P9:P11"/>
    <mergeCell ref="Q9:Q11"/>
    <mergeCell ref="AB9:AB11"/>
    <mergeCell ref="A9:A11"/>
    <mergeCell ref="B9:B11"/>
    <mergeCell ref="D9:D11"/>
    <mergeCell ref="C9:C11"/>
    <mergeCell ref="F9:F11"/>
    <mergeCell ref="G9:G11"/>
    <mergeCell ref="J9:J11"/>
    <mergeCell ref="Z9:Z11"/>
  </mergeCells>
  <pageMargins left="0.52" right="0.31496062992125984" top="0.43049999999999999" bottom="0.23" header="0.31496062992125984" footer="0.22"/>
  <pageSetup paperSize="9" scale="40" fitToWidth="0" fitToHeight="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Коурова Евгения Александровна</cp:lastModifiedBy>
  <cp:lastPrinted>2016-03-22T12:03:46Z</cp:lastPrinted>
  <dcterms:created xsi:type="dcterms:W3CDTF">2014-03-04T05:14:25Z</dcterms:created>
  <dcterms:modified xsi:type="dcterms:W3CDTF">2016-03-22T12:03:49Z</dcterms:modified>
</cp:coreProperties>
</file>