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2980" windowHeight="10848"/>
  </bookViews>
  <sheets>
    <sheet name="2014 год" sheetId="1" r:id="rId1"/>
  </sheets>
  <definedNames>
    <definedName name="_xlnm._FilterDatabase" localSheetId="0" hidden="1">'2014 год'!$A$13:$X$85</definedName>
  </definedNames>
  <calcPr calcId="125725"/>
</workbook>
</file>

<file path=xl/calcChain.xml><?xml version="1.0" encoding="utf-8"?>
<calcChain xmlns="http://schemas.openxmlformats.org/spreadsheetml/2006/main">
  <c r="U85" i="1"/>
  <c r="Q85"/>
  <c r="N85"/>
  <c r="D85"/>
  <c r="E85"/>
  <c r="F85"/>
  <c r="C85"/>
  <c r="P14"/>
  <c r="S60"/>
  <c r="S14" l="1"/>
  <c r="T14" s="1"/>
  <c r="J60"/>
  <c r="L60" s="1"/>
  <c r="G60"/>
  <c r="V60" l="1"/>
  <c r="G24"/>
  <c r="V24" s="1"/>
  <c r="W60" l="1"/>
  <c r="W24"/>
  <c r="S15"/>
  <c r="T15" s="1"/>
  <c r="S16"/>
  <c r="T16" s="1"/>
  <c r="S17"/>
  <c r="T17" s="1"/>
  <c r="S18"/>
  <c r="T18" s="1"/>
  <c r="S19"/>
  <c r="T19" s="1"/>
  <c r="S20"/>
  <c r="T20" s="1"/>
  <c r="S21"/>
  <c r="T21" s="1"/>
  <c r="S22"/>
  <c r="T22" s="1"/>
  <c r="S23"/>
  <c r="T23" s="1"/>
  <c r="S24"/>
  <c r="T24" s="1"/>
  <c r="S25"/>
  <c r="T25" s="1"/>
  <c r="S26"/>
  <c r="T26" s="1"/>
  <c r="S27"/>
  <c r="T27" s="1"/>
  <c r="S28"/>
  <c r="T28" s="1"/>
  <c r="S29"/>
  <c r="T29" s="1"/>
  <c r="S30"/>
  <c r="T30" s="1"/>
  <c r="S31"/>
  <c r="T31" s="1"/>
  <c r="S32"/>
  <c r="T32" s="1"/>
  <c r="S33"/>
  <c r="T33" s="1"/>
  <c r="S34"/>
  <c r="T34" s="1"/>
  <c r="S35"/>
  <c r="T35" s="1"/>
  <c r="S36"/>
  <c r="T36" s="1"/>
  <c r="S37"/>
  <c r="T37" s="1"/>
  <c r="S38"/>
  <c r="T38" s="1"/>
  <c r="S39"/>
  <c r="T39" s="1"/>
  <c r="S40"/>
  <c r="T40" s="1"/>
  <c r="S41"/>
  <c r="T41" s="1"/>
  <c r="S42"/>
  <c r="T42" s="1"/>
  <c r="S43"/>
  <c r="T43" s="1"/>
  <c r="S44"/>
  <c r="T44" s="1"/>
  <c r="S45"/>
  <c r="T45" s="1"/>
  <c r="S46"/>
  <c r="T46" s="1"/>
  <c r="S47"/>
  <c r="T47" s="1"/>
  <c r="S48"/>
  <c r="T48" s="1"/>
  <c r="S49"/>
  <c r="T49" s="1"/>
  <c r="S50"/>
  <c r="T50" s="1"/>
  <c r="S51"/>
  <c r="T51" s="1"/>
  <c r="S52"/>
  <c r="T52" s="1"/>
  <c r="S53"/>
  <c r="T53" s="1"/>
  <c r="S54"/>
  <c r="T54" s="1"/>
  <c r="S55"/>
  <c r="T55" s="1"/>
  <c r="S56"/>
  <c r="T56" s="1"/>
  <c r="S57"/>
  <c r="T57" s="1"/>
  <c r="S58"/>
  <c r="T58" s="1"/>
  <c r="S59"/>
  <c r="T59" s="1"/>
  <c r="S61"/>
  <c r="T61" s="1"/>
  <c r="S62"/>
  <c r="T62" s="1"/>
  <c r="S63"/>
  <c r="T63" s="1"/>
  <c r="S64"/>
  <c r="T64" s="1"/>
  <c r="S65"/>
  <c r="T65" s="1"/>
  <c r="S66"/>
  <c r="T66" s="1"/>
  <c r="S67"/>
  <c r="T67" s="1"/>
  <c r="S68"/>
  <c r="T68" s="1"/>
  <c r="S69"/>
  <c r="T69" s="1"/>
  <c r="S70"/>
  <c r="T70" s="1"/>
  <c r="S71"/>
  <c r="T71" s="1"/>
  <c r="S72"/>
  <c r="T72" s="1"/>
  <c r="S73"/>
  <c r="T73" s="1"/>
  <c r="S74"/>
  <c r="T74" s="1"/>
  <c r="S75"/>
  <c r="T75" s="1"/>
  <c r="S76"/>
  <c r="T76" s="1"/>
  <c r="S77"/>
  <c r="T77" s="1"/>
  <c r="S78"/>
  <c r="T78" s="1"/>
  <c r="S79"/>
  <c r="T79" s="1"/>
  <c r="S80"/>
  <c r="T80" s="1"/>
  <c r="S81"/>
  <c r="T81" s="1"/>
  <c r="S82"/>
  <c r="T82" s="1"/>
  <c r="S83"/>
  <c r="T83" s="1"/>
  <c r="S84"/>
  <c r="T84" s="1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J15"/>
  <c r="L15" s="1"/>
  <c r="M15" s="1"/>
  <c r="J16"/>
  <c r="L16" s="1"/>
  <c r="M16" s="1"/>
  <c r="J17"/>
  <c r="L17" s="1"/>
  <c r="M17" s="1"/>
  <c r="J18"/>
  <c r="L18" s="1"/>
  <c r="M18" s="1"/>
  <c r="J19"/>
  <c r="L19" s="1"/>
  <c r="M19" s="1"/>
  <c r="J20"/>
  <c r="L20" s="1"/>
  <c r="M20" s="1"/>
  <c r="J21"/>
  <c r="L21" s="1"/>
  <c r="M21" s="1"/>
  <c r="J22"/>
  <c r="L22" s="1"/>
  <c r="M22" s="1"/>
  <c r="J23"/>
  <c r="L23" s="1"/>
  <c r="M23" s="1"/>
  <c r="J24"/>
  <c r="L24" s="1"/>
  <c r="M24" s="1"/>
  <c r="J25"/>
  <c r="L25" s="1"/>
  <c r="M25" s="1"/>
  <c r="J26"/>
  <c r="L26" s="1"/>
  <c r="M26" s="1"/>
  <c r="J27"/>
  <c r="L27" s="1"/>
  <c r="M27" s="1"/>
  <c r="J28"/>
  <c r="L28" s="1"/>
  <c r="M28" s="1"/>
  <c r="J29"/>
  <c r="L29" s="1"/>
  <c r="M29" s="1"/>
  <c r="J30"/>
  <c r="L30" s="1"/>
  <c r="M30" s="1"/>
  <c r="J31"/>
  <c r="L31" s="1"/>
  <c r="M31" s="1"/>
  <c r="J32"/>
  <c r="L32" s="1"/>
  <c r="M32" s="1"/>
  <c r="J33"/>
  <c r="L33" s="1"/>
  <c r="M33" s="1"/>
  <c r="J34"/>
  <c r="L34" s="1"/>
  <c r="M34" s="1"/>
  <c r="J35"/>
  <c r="L35" s="1"/>
  <c r="M35" s="1"/>
  <c r="J36"/>
  <c r="L36" s="1"/>
  <c r="M36" s="1"/>
  <c r="J37"/>
  <c r="L37" s="1"/>
  <c r="M37" s="1"/>
  <c r="J38"/>
  <c r="L38" s="1"/>
  <c r="M38" s="1"/>
  <c r="J39"/>
  <c r="L39" s="1"/>
  <c r="M39" s="1"/>
  <c r="J40"/>
  <c r="L40" s="1"/>
  <c r="M40" s="1"/>
  <c r="J41"/>
  <c r="L41" s="1"/>
  <c r="M41" s="1"/>
  <c r="J42"/>
  <c r="L42" s="1"/>
  <c r="M42" s="1"/>
  <c r="J43"/>
  <c r="L43" s="1"/>
  <c r="M43" s="1"/>
  <c r="J44"/>
  <c r="L44" s="1"/>
  <c r="M44" s="1"/>
  <c r="J45"/>
  <c r="L45" s="1"/>
  <c r="M45" s="1"/>
  <c r="J46"/>
  <c r="L46" s="1"/>
  <c r="M46" s="1"/>
  <c r="J47"/>
  <c r="L47" s="1"/>
  <c r="M47" s="1"/>
  <c r="J48"/>
  <c r="L48" s="1"/>
  <c r="M48" s="1"/>
  <c r="J49"/>
  <c r="L49" s="1"/>
  <c r="M49" s="1"/>
  <c r="J50"/>
  <c r="L50" s="1"/>
  <c r="M50" s="1"/>
  <c r="J51"/>
  <c r="L51" s="1"/>
  <c r="M51" s="1"/>
  <c r="J52"/>
  <c r="L52" s="1"/>
  <c r="M52" s="1"/>
  <c r="J53"/>
  <c r="L53" s="1"/>
  <c r="M53" s="1"/>
  <c r="J54"/>
  <c r="L54" s="1"/>
  <c r="M54" s="1"/>
  <c r="J55"/>
  <c r="L55" s="1"/>
  <c r="M55" s="1"/>
  <c r="J56"/>
  <c r="L56" s="1"/>
  <c r="M56" s="1"/>
  <c r="J57"/>
  <c r="L57" s="1"/>
  <c r="M57" s="1"/>
  <c r="J58"/>
  <c r="L58" s="1"/>
  <c r="M58" s="1"/>
  <c r="J59"/>
  <c r="L59" s="1"/>
  <c r="M59" s="1"/>
  <c r="J61"/>
  <c r="L61" s="1"/>
  <c r="M61" s="1"/>
  <c r="J62"/>
  <c r="L62" s="1"/>
  <c r="M62" s="1"/>
  <c r="J63"/>
  <c r="L63" s="1"/>
  <c r="M63" s="1"/>
  <c r="J64"/>
  <c r="L64" s="1"/>
  <c r="M64" s="1"/>
  <c r="J65"/>
  <c r="L65" s="1"/>
  <c r="M65" s="1"/>
  <c r="J66"/>
  <c r="L66" s="1"/>
  <c r="M66" s="1"/>
  <c r="J67"/>
  <c r="L67" s="1"/>
  <c r="M67" s="1"/>
  <c r="J68"/>
  <c r="L68" s="1"/>
  <c r="M68" s="1"/>
  <c r="J69"/>
  <c r="L69" s="1"/>
  <c r="M69" s="1"/>
  <c r="J70"/>
  <c r="L70" s="1"/>
  <c r="M70" s="1"/>
  <c r="J71"/>
  <c r="L71" s="1"/>
  <c r="M71" s="1"/>
  <c r="J72"/>
  <c r="L72" s="1"/>
  <c r="M72" s="1"/>
  <c r="J73"/>
  <c r="L73" s="1"/>
  <c r="M73" s="1"/>
  <c r="J74"/>
  <c r="L74" s="1"/>
  <c r="M74" s="1"/>
  <c r="J75"/>
  <c r="L75" s="1"/>
  <c r="M75" s="1"/>
  <c r="J76"/>
  <c r="L76" s="1"/>
  <c r="M76" s="1"/>
  <c r="J77"/>
  <c r="L77" s="1"/>
  <c r="M77" s="1"/>
  <c r="J78"/>
  <c r="L78" s="1"/>
  <c r="M78" s="1"/>
  <c r="J79"/>
  <c r="L79" s="1"/>
  <c r="M79" s="1"/>
  <c r="J80"/>
  <c r="L80" s="1"/>
  <c r="M80" s="1"/>
  <c r="J81"/>
  <c r="L81" s="1"/>
  <c r="M81" s="1"/>
  <c r="J82"/>
  <c r="L82" s="1"/>
  <c r="M82" s="1"/>
  <c r="J83"/>
  <c r="L83" s="1"/>
  <c r="M83" s="1"/>
  <c r="J84"/>
  <c r="L84" s="1"/>
  <c r="M84" s="1"/>
  <c r="J14"/>
  <c r="L14" s="1"/>
  <c r="M14" s="1"/>
  <c r="G71"/>
  <c r="G15"/>
  <c r="V15" s="1"/>
  <c r="G16"/>
  <c r="G17"/>
  <c r="G18"/>
  <c r="G19"/>
  <c r="G20"/>
  <c r="G21"/>
  <c r="G22"/>
  <c r="G23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1"/>
  <c r="G62"/>
  <c r="G63"/>
  <c r="G64"/>
  <c r="G65"/>
  <c r="G66"/>
  <c r="G67"/>
  <c r="G68"/>
  <c r="G69"/>
  <c r="G70"/>
  <c r="G72"/>
  <c r="G73"/>
  <c r="G74"/>
  <c r="G75"/>
  <c r="G76"/>
  <c r="G77"/>
  <c r="G78"/>
  <c r="G79"/>
  <c r="G80"/>
  <c r="G81"/>
  <c r="G82"/>
  <c r="G83"/>
  <c r="G84"/>
  <c r="G14"/>
  <c r="V14" l="1"/>
  <c r="G85"/>
  <c r="V79"/>
  <c r="V66"/>
  <c r="W66" s="1"/>
  <c r="V53"/>
  <c r="W53" s="1"/>
  <c r="V45"/>
  <c r="W45" s="1"/>
  <c r="V33"/>
  <c r="W33" s="1"/>
  <c r="V20"/>
  <c r="W20" s="1"/>
  <c r="V84"/>
  <c r="W84" s="1"/>
  <c r="V76"/>
  <c r="W76" s="1"/>
  <c r="V67"/>
  <c r="W67" s="1"/>
  <c r="V58"/>
  <c r="W58" s="1"/>
  <c r="V46"/>
  <c r="W46" s="1"/>
  <c r="V42"/>
  <c r="W42" s="1"/>
  <c r="V30"/>
  <c r="W30" s="1"/>
  <c r="V26"/>
  <c r="W26" s="1"/>
  <c r="V17"/>
  <c r="W17" s="1"/>
  <c r="V77"/>
  <c r="W77" s="1"/>
  <c r="V73"/>
  <c r="W73" s="1"/>
  <c r="V64"/>
  <c r="W64" s="1"/>
  <c r="V59"/>
  <c r="W59" s="1"/>
  <c r="V55"/>
  <c r="W55" s="1"/>
  <c r="V47"/>
  <c r="W47" s="1"/>
  <c r="V43"/>
  <c r="W43" s="1"/>
  <c r="V35"/>
  <c r="W35" s="1"/>
  <c r="V31"/>
  <c r="W31" s="1"/>
  <c r="V27"/>
  <c r="W27" s="1"/>
  <c r="V18"/>
  <c r="W18" s="1"/>
  <c r="V71"/>
  <c r="W71" s="1"/>
  <c r="V82"/>
  <c r="W82" s="1"/>
  <c r="V78"/>
  <c r="W78" s="1"/>
  <c r="V74"/>
  <c r="W74" s="1"/>
  <c r="V69"/>
  <c r="W69" s="1"/>
  <c r="V65"/>
  <c r="W65" s="1"/>
  <c r="V61"/>
  <c r="W61" s="1"/>
  <c r="V56"/>
  <c r="W56" s="1"/>
  <c r="V52"/>
  <c r="W52" s="1"/>
  <c r="V48"/>
  <c r="W48" s="1"/>
  <c r="V44"/>
  <c r="W44" s="1"/>
  <c r="V40"/>
  <c r="W40" s="1"/>
  <c r="V36"/>
  <c r="W36" s="1"/>
  <c r="V32"/>
  <c r="W32" s="1"/>
  <c r="V28"/>
  <c r="W28" s="1"/>
  <c r="V23"/>
  <c r="W23" s="1"/>
  <c r="V19"/>
  <c r="W19" s="1"/>
  <c r="W15"/>
  <c r="V75"/>
  <c r="W75" s="1"/>
  <c r="V57"/>
  <c r="W57" s="1"/>
  <c r="V41"/>
  <c r="W41" s="1"/>
  <c r="V25"/>
  <c r="W25" s="1"/>
  <c r="V72"/>
  <c r="W72" s="1"/>
  <c r="V54"/>
  <c r="W54" s="1"/>
  <c r="V34"/>
  <c r="W34" s="1"/>
  <c r="V83"/>
  <c r="W83" s="1"/>
  <c r="V70"/>
  <c r="W70" s="1"/>
  <c r="V62"/>
  <c r="W62" s="1"/>
  <c r="V49"/>
  <c r="W49" s="1"/>
  <c r="V37"/>
  <c r="W37" s="1"/>
  <c r="V29"/>
  <c r="W29" s="1"/>
  <c r="V16"/>
  <c r="W16" s="1"/>
  <c r="V80"/>
  <c r="W80" s="1"/>
  <c r="V63"/>
  <c r="W63" s="1"/>
  <c r="V50"/>
  <c r="W50" s="1"/>
  <c r="V38"/>
  <c r="W38" s="1"/>
  <c r="V21"/>
  <c r="W21" s="1"/>
  <c r="V81"/>
  <c r="W81" s="1"/>
  <c r="V68"/>
  <c r="W68" s="1"/>
  <c r="V51"/>
  <c r="W51" s="1"/>
  <c r="V39"/>
  <c r="W39" s="1"/>
  <c r="V22"/>
  <c r="W22" s="1"/>
  <c r="V85" l="1"/>
  <c r="W85" s="1"/>
  <c r="W14"/>
  <c r="W79"/>
</calcChain>
</file>

<file path=xl/sharedStrings.xml><?xml version="1.0" encoding="utf-8"?>
<sst xmlns="http://schemas.openxmlformats.org/spreadsheetml/2006/main" count="201" uniqueCount="124">
  <si>
    <t>"УТВЕРЖДАЮ"</t>
  </si>
  <si>
    <t>Заместитель Руководителя</t>
  </si>
  <si>
    <t>Мониторинг качества финансового менеджмента</t>
  </si>
  <si>
    <t>№№ п/п</t>
  </si>
  <si>
    <t>Наименование территориального органа</t>
  </si>
  <si>
    <t>Общая
 сумма доведенных лимитов</t>
  </si>
  <si>
    <t>Кассовый расход</t>
  </si>
  <si>
    <t>Остаток ЛБО</t>
  </si>
  <si>
    <t>Остаток ЛБО по 213</t>
  </si>
  <si>
    <t>Остаток ЛБО без 213</t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</si>
  <si>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АМУРСКОЙ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</si>
  <si>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АРХАНГЕЛЬСКОЙ ОБЛАСТИ И НЕНЕЦКОМУ АВТОНОМНОМУ ОКРУГУ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</si>
  <si>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АСТРАХАНСКОЙ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</si>
  <si>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БЕЛГОРОДСКОЙ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</si>
  <si>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БРЯНСКОЙ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</si>
  <si>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ВЛАДИМИРСКОЙ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</si>
  <si>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ВОЛОГОДСКОЙ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</si>
  <si>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ВОРОНЕЖСКОЙ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</si>
  <si>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ЗАБАЙКАЛЬСКОМУ КРАЮ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</si>
  <si>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ИВАНОВСКОЙ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</si>
  <si>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ИРКУТСКОЙ ОБЛАСТИ 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</si>
  <si>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КАБАРДИНО-БАЛКАРСКОЙ РЕСПУБЛИКЕ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</si>
  <si>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КАЛИНИНГРАДСКОЙ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</si>
  <si>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КАЛУЖСКОЙ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</si>
  <si>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КАМЧАТСКОМУ КРАЮ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</si>
  <si>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КАРАЧАЕВО-ЧЕРКЕССКОЙ РЕСПУБЛИКЕ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</si>
  <si>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КЕМЕРОВСКОЙ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</si>
  <si>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КИРОВСКОЙ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</si>
  <si>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КОСТРОМСКОЙ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</si>
  <si>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КУРГАНСКОЙ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</si>
  <si>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КУРСКОЙ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</si>
  <si>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ЛИПЕЦКОЙ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</si>
  <si>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МАГАДАНСКОЙ ОБЛАСТИ И ЧУКОТСКОМУ АВТОНОМНОМУ ОКРУГУ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</si>
  <si>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МУРМАНСКОЙ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</si>
  <si>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НОВГОРОДСКОЙ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</si>
  <si>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ОМСКОЙ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</si>
  <si>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ОРЕНБУРГСКОЙ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</si>
  <si>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ОРЛОВСКОЙ ОБЛАСТИ</t>
    </r>
  </si>
  <si>
    <r>
      <t xml:space="preserve">УПРАВЛЕНИЕ РОСКОМНАДЗОРА ПО </t>
    </r>
    <r>
      <rPr>
        <b/>
        <sz val="8"/>
        <rFont val="Arial Cyr"/>
        <charset val="204"/>
      </rPr>
      <t>ПЕНЗЕНСКОЙ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</si>
  <si>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ПЕРМСКОМУ КРАЮ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</si>
  <si>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ПРИМОРСКОМУ КРАЮ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</si>
  <si>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ПСКОВСКОЙ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</si>
  <si>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БАШКОРТОСТАН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</si>
  <si>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БУРЯТИЯ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</si>
  <si>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ДАГЕСТАН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</si>
  <si>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ИНГУШЕТИЯ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</si>
  <si>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КАРЕЛИЯ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</si>
  <si>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КОМИ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</si>
  <si>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МАРИЙ ЭЛ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</si>
  <si>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МОРДОВИЯ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</si>
  <si>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САХА (ЯКУТИЯ)</t>
    </r>
  </si>
  <si>
    <r>
      <t xml:space="preserve">УПРАВЛЕНИЕ РОСКОМНАДЗОРА ПО РЕСПУБЛИКЕ </t>
    </r>
    <r>
      <rPr>
        <b/>
        <sz val="8"/>
        <rFont val="Arial Cyr"/>
        <family val="2"/>
        <charset val="204"/>
      </rPr>
      <t>СЕВЕРНАЯ ОСЕТИЯ-АЛАНИЯ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</si>
  <si>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ТАТАРСТАН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</si>
  <si>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РОСТОВСКОЙ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</si>
  <si>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РЯЗАНСКОЙ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</si>
  <si>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САМАРСКОЙ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</si>
  <si>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САРАТОВСКОЙ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</si>
  <si>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СМОЛЕНСКОЙ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</si>
  <si>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ТАМБОВСКОЙ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</si>
  <si>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ТВЕРСКОЙ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</si>
  <si>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ТОМСКОЙ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</si>
  <si>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ТУЛЬСКОЙ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</si>
  <si>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ТЮМЕНСКОЙ ОБЛАСТИ ХАНТЫ-МАНСИЙСКОМУ АВТОНОМНОМУ ОКРУГУ - ЮГРЕ И ЯМАЛО-НЕНЕЦКОМУ АВТОНОМНОМУ ОКРУГУ 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</si>
  <si>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УДМУРТСКОЙ РЕСПУБЛИКЕ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</si>
  <si>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УЛЬЯНОВСКОЙ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</si>
  <si>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ЧЕЛЯБИНСКОЙ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</si>
  <si>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ЧЕЧЕНСКОЙ РЕСПУБЛИКЕ 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</si>
  <si>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ЧУВАШСКОЙ РЕСПУБЛИКЕ 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</si>
  <si>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ЯРОСЛАВСКОЙ ОБЛАСТИ </t>
    </r>
  </si>
  <si>
    <t>Начальник Финансового управления-</t>
  </si>
  <si>
    <t>главный бухгалтер</t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</si>
  <si>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АЛТАЙСКОМУ КРАЮ И РЕСПУБЛИКЕ АЛТАЙ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</si>
  <si>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ВОЛГОГРАДСКОЙ ОБЛАСТИ И РЕСПУБЛИКЕ КАЛМЫКИЯ</t>
    </r>
  </si>
  <si>
    <t>СУММА
 БАЛЛОВ ПО 4 КВАРТАЛАМ</t>
  </si>
  <si>
    <r>
      <rPr>
        <b/>
        <sz val="8"/>
        <rFont val="Arial Cyr"/>
        <charset val="204"/>
      </rPr>
      <t>ДАЛЬНЕВОСТОЧНОЕ</t>
    </r>
    <r>
      <rPr>
        <sz val="8"/>
        <rFont val="Arial Cyr"/>
        <family val="2"/>
        <charset val="204"/>
      </rPr>
      <t xml:space="preserve"> УПРАВЛЕНИЕ РОСКОМНАДЗОРА</t>
    </r>
  </si>
  <si>
    <r>
      <t xml:space="preserve">УПРАВЛЕНИЕ РОСКОМНАДЗОРА ПО </t>
    </r>
    <r>
      <rPr>
        <b/>
        <sz val="8"/>
        <rFont val="Arial Cyr"/>
        <charset val="204"/>
      </rPr>
      <t>ЮЖНОМУ ФО</t>
    </r>
  </si>
  <si>
    <r>
      <rPr>
        <b/>
        <sz val="8"/>
        <rFont val="Arial Cyr"/>
        <charset val="204"/>
      </rPr>
      <t>ЕНИСЕЙСКОЕ</t>
    </r>
    <r>
      <rPr>
        <sz val="8"/>
        <rFont val="Arial Cyr"/>
        <family val="2"/>
        <charset val="204"/>
      </rPr>
      <t xml:space="preserve"> УПРАВЛЕНИЕ РОСКОМНАДЗОРА</t>
    </r>
  </si>
  <si>
    <r>
      <t xml:space="preserve">УПРАВЛЕНИЕ РОСКОМНАДЗОРА ПО </t>
    </r>
    <r>
      <rPr>
        <b/>
        <sz val="8"/>
        <rFont val="Arial Cyr"/>
        <charset val="204"/>
      </rPr>
      <t>ЦЕНТРАЛЬНОМУ ФО</t>
    </r>
  </si>
  <si>
    <r>
      <t xml:space="preserve">УПРАВЛЕНИЕ РОСКОМНАДЗОРА ПО </t>
    </r>
    <r>
      <rPr>
        <b/>
        <sz val="8"/>
        <rFont val="Arial Cyr"/>
        <charset val="204"/>
      </rPr>
      <t>ПРИВОЛЖСКОМУ ФО</t>
    </r>
  </si>
  <si>
    <r>
      <t xml:space="preserve">УПРАВЛЕНИЕ РОСКОМНАДЗОРА ПО </t>
    </r>
    <r>
      <rPr>
        <b/>
        <sz val="8"/>
        <rFont val="Arial Cyr"/>
        <charset val="204"/>
      </rPr>
      <t>СИБИРСКОМУ ФО</t>
    </r>
  </si>
  <si>
    <r>
      <t xml:space="preserve">УПРАВЛЕНИЕ РОСКОМНАДЗОРА ПО </t>
    </r>
    <r>
      <rPr>
        <b/>
        <sz val="8"/>
        <rFont val="Arial Cyr"/>
        <charset val="204"/>
      </rPr>
      <t>СЕВЕРО-ЗАПАДНОМУ ФО</t>
    </r>
  </si>
  <si>
    <r>
      <t xml:space="preserve">УПРАВЛЕНИЕ РОСКОМНАДЗОРА ПО </t>
    </r>
    <r>
      <rPr>
        <b/>
        <sz val="8"/>
        <rFont val="Arial Cyr"/>
        <charset val="204"/>
      </rPr>
      <t>УРАЛЬСКОМУ ФО</t>
    </r>
  </si>
  <si>
    <r>
      <t xml:space="preserve">УПРАВЛЕНИЕ РОСКОМНАДЗОРА ПО </t>
    </r>
    <r>
      <rPr>
        <b/>
        <sz val="8"/>
        <rFont val="Arial Cyr"/>
        <charset val="204"/>
      </rPr>
      <t>СЕВЕРО-КАВКАЗСКОМУ ФО</t>
    </r>
  </si>
  <si>
    <t>Остаток ЛБО по КОСГУ 213</t>
  </si>
  <si>
    <t>Остаток ЛБО без КОСГУ 213</t>
  </si>
  <si>
    <t>Расчет баллов за остатки ЛБО</t>
  </si>
  <si>
    <t>БАЛЛЫ ЗА ОСТАТКИ ЛБО</t>
  </si>
  <si>
    <t>Кредиторская задолженность</t>
  </si>
  <si>
    <t xml:space="preserve">Расчет баллов за объем кредиторской задолженности </t>
  </si>
  <si>
    <t>БАЛЛЫ ЗА ОБЪЕМ КРЕДИТОРСКОЙ ЗАДОЛЖЕННОСТИ</t>
  </si>
  <si>
    <t>ОЦЕНКА СРЕДНЕГО УРОВНЯ КАЧЕСТВА ФИНАНСОВОГО МЕНЕДЖМЕНТА</t>
  </si>
  <si>
    <t>_____________________ А.А. Панков</t>
  </si>
  <si>
    <t>Л. Н. Никитина</t>
  </si>
  <si>
    <t>10 = 8-9</t>
  </si>
  <si>
    <t>12 = 10-11</t>
  </si>
  <si>
    <t>13 = 12/8*100</t>
  </si>
  <si>
    <t>14 = 13</t>
  </si>
  <si>
    <t>16 = 15/8*100</t>
  </si>
  <si>
    <t>17 = 16</t>
  </si>
  <si>
    <t>Равномерность расходов в течении финансового года</t>
  </si>
  <si>
    <t>Средний объем кассовых расходов за 1 - 3 квартал</t>
  </si>
  <si>
    <t>19 = (9-18)/3</t>
  </si>
  <si>
    <t>БАЛЛЫ ЗА РАВНОМЕРНОСТЬ РАСХОДОВ В ТЕЧЕНИИ ФИНАНСОВОГО ГОДА</t>
  </si>
  <si>
    <t>23 = 22/70</t>
  </si>
  <si>
    <t>7 = 3+4+5+6</t>
  </si>
  <si>
    <t>Общее количество баллов 1 квартал</t>
  </si>
  <si>
    <t>Общее количество баллов 2 квартал</t>
  </si>
  <si>
    <t>Общее количество баллов 3 квартал</t>
  </si>
  <si>
    <t>Общее количество баллов 4 квартал</t>
  </si>
  <si>
    <t>Кассовый расход в 4 квартале</t>
  </si>
  <si>
    <t>ИТОГОВАЯ ОЦЕНКА В БАЛЛАХ</t>
  </si>
  <si>
    <t>I</t>
  </si>
  <si>
    <t>II</t>
  </si>
  <si>
    <t>III</t>
  </si>
  <si>
    <t>IV</t>
  </si>
  <si>
    <t>20 = (18-19)/19*100</t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</si>
  <si>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КРЫМ И ГОРОДУ СЕВАСТОПОЛЬ</t>
    </r>
  </si>
  <si>
    <t>ТУ Роскомнадзора за 2014 год</t>
  </si>
  <si>
    <t>22 = 7/4-(14+17)+21</t>
  </si>
  <si>
    <r>
      <t xml:space="preserve">Рейтинг:                                I - группа                               (1,75 </t>
    </r>
    <r>
      <rPr>
        <b/>
        <sz val="10"/>
        <color theme="1"/>
        <rFont val="Calibri"/>
        <family val="2"/>
        <charset val="204"/>
      </rPr>
      <t>&lt;</t>
    </r>
    <r>
      <rPr>
        <b/>
        <sz val="10"/>
        <color theme="1"/>
        <rFont val="Times New Roman"/>
        <family val="1"/>
        <charset val="204"/>
      </rPr>
      <t xml:space="preserve"> коэфф. &lt; 1,93);                     II- группа                                  (1,54 &lt; коэфф. &lt; 1,71);                     III- группа                                           (1,32 &lt; коэфф. &lt; 1,50);                                         IV- группа                                           (коэфф. &lt; 1,27).</t>
    </r>
  </si>
  <si>
    <t>Среднее значение:</t>
  </si>
  <si>
    <t>х</t>
  </si>
  <si>
    <t>"____" марта 2015 г.</t>
  </si>
  <si>
    <t>-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</si>
</sst>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name val="Arial Cyr"/>
      <family val="2"/>
      <charset val="204"/>
    </font>
    <font>
      <b/>
      <sz val="8"/>
      <name val="Arial Cyr"/>
      <family val="2"/>
      <charset val="204"/>
    </font>
    <font>
      <sz val="10"/>
      <color theme="1"/>
      <name val="Times New Roman"/>
      <family val="1"/>
      <charset val="204"/>
    </font>
    <font>
      <b/>
      <sz val="8"/>
      <name val="Arial Cyr"/>
      <charset val="204"/>
    </font>
    <font>
      <b/>
      <sz val="10"/>
      <color theme="1"/>
      <name val="Times New Roman"/>
      <family val="1"/>
      <charset val="204"/>
    </font>
    <font>
      <sz val="8"/>
      <name val="Arial Cyr"/>
      <charset val="204"/>
    </font>
    <font>
      <b/>
      <i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3" fillId="0" borderId="0" xfId="0" applyFont="1" applyAlignment="1">
      <alignment vertical="top" wrapText="1"/>
    </xf>
    <xf numFmtId="2" fontId="0" fillId="0" borderId="0" xfId="0" applyNumberFormat="1"/>
    <xf numFmtId="0" fontId="4" fillId="0" borderId="0" xfId="0" applyFont="1"/>
    <xf numFmtId="0" fontId="6" fillId="0" borderId="0" xfId="0" applyFont="1" applyAlignment="1">
      <alignment horizont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left" vertical="center" wrapText="1"/>
    </xf>
    <xf numFmtId="2" fontId="0" fillId="0" borderId="0" xfId="0" applyNumberFormat="1" applyBorder="1"/>
    <xf numFmtId="0" fontId="0" fillId="0" borderId="0" xfId="0" applyBorder="1"/>
    <xf numFmtId="2" fontId="2" fillId="0" borderId="0" xfId="0" applyNumberFormat="1" applyFont="1" applyBorder="1"/>
    <xf numFmtId="4" fontId="1" fillId="0" borderId="0" xfId="0" applyNumberFormat="1" applyFont="1"/>
    <xf numFmtId="1" fontId="0" fillId="0" borderId="0" xfId="0" applyNumberFormat="1" applyBorder="1"/>
    <xf numFmtId="4" fontId="0" fillId="0" borderId="0" xfId="0" applyNumberFormat="1" applyBorder="1"/>
    <xf numFmtId="164" fontId="0" fillId="0" borderId="0" xfId="0" applyNumberFormat="1" applyBorder="1"/>
    <xf numFmtId="4" fontId="0" fillId="0" borderId="0" xfId="0" applyNumberFormat="1" applyFill="1" applyBorder="1"/>
    <xf numFmtId="0" fontId="0" fillId="0" borderId="7" xfId="0" applyBorder="1"/>
    <xf numFmtId="0" fontId="12" fillId="2" borderId="4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right"/>
    </xf>
    <xf numFmtId="4" fontId="0" fillId="2" borderId="4" xfId="0" applyNumberFormat="1" applyFill="1" applyBorder="1" applyAlignment="1">
      <alignment horizontal="right"/>
    </xf>
    <xf numFmtId="4" fontId="2" fillId="2" borderId="4" xfId="0" applyNumberFormat="1" applyFont="1" applyFill="1" applyBorder="1" applyAlignment="1">
      <alignment horizontal="right"/>
    </xf>
    <xf numFmtId="4" fontId="2" fillId="0" borderId="4" xfId="0" applyNumberFormat="1" applyFon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4" fontId="0" fillId="0" borderId="4" xfId="0" applyNumberFormat="1" applyBorder="1" applyAlignment="1">
      <alignment horizontal="right"/>
    </xf>
    <xf numFmtId="0" fontId="0" fillId="0" borderId="4" xfId="0" applyNumberFormat="1" applyBorder="1" applyAlignment="1">
      <alignment horizontal="right"/>
    </xf>
    <xf numFmtId="4" fontId="0" fillId="0" borderId="4" xfId="0" applyNumberFormat="1" applyFont="1" applyBorder="1" applyAlignment="1">
      <alignment horizontal="right"/>
    </xf>
    <xf numFmtId="4" fontId="0" fillId="2" borderId="4" xfId="0" applyNumberFormat="1" applyFont="1" applyFill="1" applyBorder="1" applyAlignment="1">
      <alignment horizontal="right"/>
    </xf>
    <xf numFmtId="0" fontId="2" fillId="0" borderId="4" xfId="0" applyFont="1" applyBorder="1" applyAlignment="1">
      <alignment horizontal="center"/>
    </xf>
    <xf numFmtId="1" fontId="0" fillId="0" borderId="4" xfId="0" applyNumberFormat="1" applyFont="1" applyBorder="1" applyAlignment="1">
      <alignment horizontal="right"/>
    </xf>
    <xf numFmtId="0" fontId="6" fillId="3" borderId="4" xfId="0" applyFont="1" applyFill="1" applyBorder="1" applyAlignment="1">
      <alignment horizontal="center" vertical="center"/>
    </xf>
    <xf numFmtId="0" fontId="2" fillId="3" borderId="4" xfId="0" applyNumberFormat="1" applyFont="1" applyFill="1" applyBorder="1" applyAlignment="1">
      <alignment horizontal="right"/>
    </xf>
    <xf numFmtId="3" fontId="2" fillId="3" borderId="4" xfId="0" applyNumberFormat="1" applyFont="1" applyFill="1" applyBorder="1" applyAlignment="1">
      <alignment horizontal="right"/>
    </xf>
    <xf numFmtId="0" fontId="6" fillId="4" borderId="4" xfId="0" applyFont="1" applyFill="1" applyBorder="1" applyAlignment="1">
      <alignment horizontal="center" vertical="center" wrapText="1"/>
    </xf>
    <xf numFmtId="0" fontId="2" fillId="4" borderId="4" xfId="0" applyNumberFormat="1" applyFont="1" applyFill="1" applyBorder="1" applyAlignment="1">
      <alignment horizontal="right"/>
    </xf>
    <xf numFmtId="4" fontId="2" fillId="0" borderId="4" xfId="0" applyNumberFormat="1" applyFont="1" applyFill="1" applyBorder="1" applyAlignment="1">
      <alignment horizontal="right"/>
    </xf>
    <xf numFmtId="0" fontId="6" fillId="0" borderId="4" xfId="0" applyFont="1" applyFill="1" applyBorder="1" applyAlignment="1">
      <alignment horizontal="center" vertical="center"/>
    </xf>
    <xf numFmtId="1" fontId="2" fillId="0" borderId="4" xfId="0" applyNumberFormat="1" applyFont="1" applyBorder="1"/>
    <xf numFmtId="2" fontId="2" fillId="0" borderId="4" xfId="0" applyNumberFormat="1" applyFont="1" applyBorder="1"/>
    <xf numFmtId="1" fontId="2" fillId="3" borderId="4" xfId="0" applyNumberFormat="1" applyFont="1" applyFill="1" applyBorder="1"/>
    <xf numFmtId="1" fontId="2" fillId="4" borderId="4" xfId="0" applyNumberFormat="1" applyFont="1" applyFill="1" applyBorder="1" applyAlignment="1">
      <alignment horizontal="right"/>
    </xf>
    <xf numFmtId="0" fontId="13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1" fillId="2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0" fillId="0" borderId="4" xfId="0" applyNumberFormat="1" applyFill="1" applyBorder="1" applyAlignment="1">
      <alignment horizontal="right"/>
    </xf>
    <xf numFmtId="4" fontId="0" fillId="0" borderId="4" xfId="0" applyNumberFormat="1" applyFill="1" applyBorder="1" applyAlignment="1">
      <alignment horizontal="right"/>
    </xf>
    <xf numFmtId="1" fontId="0" fillId="0" borderId="4" xfId="0" applyNumberFormat="1" applyFont="1" applyFill="1" applyBorder="1" applyAlignment="1">
      <alignment horizontal="right"/>
    </xf>
    <xf numFmtId="164" fontId="0" fillId="0" borderId="4" xfId="0" applyNumberFormat="1" applyFill="1" applyBorder="1" applyAlignment="1">
      <alignment horizontal="right"/>
    </xf>
    <xf numFmtId="4" fontId="0" fillId="0" borderId="4" xfId="0" applyNumberFormat="1" applyFont="1" applyFill="1" applyBorder="1" applyAlignment="1">
      <alignment horizontal="right"/>
    </xf>
    <xf numFmtId="2" fontId="2" fillId="0" borderId="4" xfId="0" applyNumberFormat="1" applyFont="1" applyFill="1" applyBorder="1" applyAlignment="1">
      <alignment horizontal="right"/>
    </xf>
    <xf numFmtId="0" fontId="2" fillId="0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89"/>
  <sheetViews>
    <sheetView tabSelected="1" zoomScale="70" zoomScaleNormal="70" workbookViewId="0">
      <pane xSplit="2" ySplit="13" topLeftCell="C53" activePane="bottomRight" state="frozen"/>
      <selection pane="topRight" activeCell="C1" sqref="C1"/>
      <selection pane="bottomLeft" activeCell="A14" sqref="A14"/>
      <selection pane="bottomRight" activeCell="A8" sqref="A8:X8"/>
    </sheetView>
  </sheetViews>
  <sheetFormatPr defaultRowHeight="14.4"/>
  <cols>
    <col min="1" max="1" width="4.109375" customWidth="1"/>
    <col min="2" max="2" width="29" customWidth="1"/>
    <col min="3" max="3" width="10.5546875" style="2" customWidth="1"/>
    <col min="4" max="4" width="11.109375" customWidth="1"/>
    <col min="5" max="5" width="11.77734375" customWidth="1"/>
    <col min="6" max="6" width="10.77734375" customWidth="1"/>
    <col min="7" max="7" width="9.44140625" customWidth="1"/>
    <col min="8" max="8" width="10.6640625" customWidth="1"/>
    <col min="9" max="9" width="11.44140625" customWidth="1"/>
    <col min="10" max="10" width="10.109375" customWidth="1"/>
    <col min="11" max="11" width="10.5546875" customWidth="1"/>
    <col min="12" max="12" width="11.109375" customWidth="1"/>
    <col min="13" max="13" width="9.44140625" customWidth="1"/>
    <col min="14" max="14" width="10.44140625" customWidth="1"/>
    <col min="15" max="15" width="9.44140625" customWidth="1"/>
    <col min="16" max="16" width="9.5546875" customWidth="1"/>
    <col min="17" max="19" width="10.33203125" customWidth="1"/>
    <col min="20" max="20" width="11.88671875" customWidth="1"/>
    <col min="21" max="21" width="12.88671875" customWidth="1"/>
    <col min="22" max="22" width="11.6640625" customWidth="1"/>
    <col min="23" max="23" width="11.44140625" customWidth="1"/>
    <col min="24" max="24" width="20.21875" customWidth="1"/>
  </cols>
  <sheetData>
    <row r="1" spans="1:24" ht="17.399999999999999" customHeight="1">
      <c r="B1" s="1"/>
    </row>
    <row r="2" spans="1:24" ht="19.95" customHeight="1">
      <c r="C2" s="3"/>
      <c r="P2" s="3"/>
      <c r="V2" s="3" t="s">
        <v>0</v>
      </c>
    </row>
    <row r="3" spans="1:24" ht="19.95" customHeight="1">
      <c r="C3"/>
      <c r="V3" t="s">
        <v>1</v>
      </c>
    </row>
    <row r="4" spans="1:24" ht="27" customHeight="1">
      <c r="C4"/>
      <c r="V4" t="s">
        <v>91</v>
      </c>
    </row>
    <row r="5" spans="1:24">
      <c r="C5"/>
      <c r="V5" t="s">
        <v>122</v>
      </c>
    </row>
    <row r="6" spans="1:24" ht="33" customHeight="1"/>
    <row r="7" spans="1:24" ht="18">
      <c r="A7" s="70" t="s">
        <v>2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</row>
    <row r="8" spans="1:24" ht="18">
      <c r="A8" s="70" t="s">
        <v>117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</row>
    <row r="9" spans="1:24" ht="11.4" customHeight="1"/>
    <row r="10" spans="1:24" ht="22.95" customHeight="1">
      <c r="A10" s="47" t="s">
        <v>3</v>
      </c>
      <c r="B10" s="47" t="s">
        <v>4</v>
      </c>
      <c r="C10" s="47" t="s">
        <v>105</v>
      </c>
      <c r="D10" s="47" t="s">
        <v>106</v>
      </c>
      <c r="E10" s="47" t="s">
        <v>107</v>
      </c>
      <c r="F10" s="47" t="s">
        <v>108</v>
      </c>
      <c r="G10" s="53" t="s">
        <v>73</v>
      </c>
      <c r="H10" s="50" t="s">
        <v>5</v>
      </c>
      <c r="I10" s="50" t="s">
        <v>6</v>
      </c>
      <c r="J10" s="47" t="s">
        <v>7</v>
      </c>
      <c r="K10" s="47" t="s">
        <v>83</v>
      </c>
      <c r="L10" s="50" t="s">
        <v>84</v>
      </c>
      <c r="M10" s="47" t="s">
        <v>85</v>
      </c>
      <c r="N10" s="53" t="s">
        <v>86</v>
      </c>
      <c r="O10" s="44" t="s">
        <v>87</v>
      </c>
      <c r="P10" s="47" t="s">
        <v>88</v>
      </c>
      <c r="Q10" s="53" t="s">
        <v>89</v>
      </c>
      <c r="R10" s="47" t="s">
        <v>109</v>
      </c>
      <c r="S10" s="47" t="s">
        <v>100</v>
      </c>
      <c r="T10" s="50" t="s">
        <v>99</v>
      </c>
      <c r="U10" s="53" t="s">
        <v>102</v>
      </c>
      <c r="V10" s="64" t="s">
        <v>110</v>
      </c>
      <c r="W10" s="67" t="s">
        <v>90</v>
      </c>
      <c r="X10" s="71" t="s">
        <v>119</v>
      </c>
    </row>
    <row r="11" spans="1:24" ht="90.75" customHeight="1">
      <c r="A11" s="48"/>
      <c r="B11" s="60"/>
      <c r="C11" s="60"/>
      <c r="D11" s="60"/>
      <c r="E11" s="60"/>
      <c r="F11" s="60"/>
      <c r="G11" s="56"/>
      <c r="H11" s="58"/>
      <c r="I11" s="51"/>
      <c r="J11" s="48"/>
      <c r="K11" s="48" t="s">
        <v>8</v>
      </c>
      <c r="L11" s="51" t="s">
        <v>9</v>
      </c>
      <c r="M11" s="48"/>
      <c r="N11" s="54"/>
      <c r="O11" s="45"/>
      <c r="P11" s="48"/>
      <c r="Q11" s="54"/>
      <c r="R11" s="48"/>
      <c r="S11" s="48"/>
      <c r="T11" s="51"/>
      <c r="U11" s="54"/>
      <c r="V11" s="65"/>
      <c r="W11" s="68"/>
      <c r="X11" s="71"/>
    </row>
    <row r="12" spans="1:24" ht="18.75" customHeight="1">
      <c r="A12" s="49"/>
      <c r="B12" s="61"/>
      <c r="C12" s="61"/>
      <c r="D12" s="61"/>
      <c r="E12" s="61"/>
      <c r="F12" s="61"/>
      <c r="G12" s="57"/>
      <c r="H12" s="59"/>
      <c r="I12" s="52"/>
      <c r="J12" s="49"/>
      <c r="K12" s="49"/>
      <c r="L12" s="52"/>
      <c r="M12" s="49"/>
      <c r="N12" s="55"/>
      <c r="O12" s="46"/>
      <c r="P12" s="49"/>
      <c r="Q12" s="55"/>
      <c r="R12" s="49"/>
      <c r="S12" s="49"/>
      <c r="T12" s="52"/>
      <c r="U12" s="55"/>
      <c r="V12" s="66"/>
      <c r="W12" s="69"/>
      <c r="X12" s="71"/>
    </row>
    <row r="13" spans="1:24" s="4" customFormat="1" ht="23.4" customHeight="1">
      <c r="A13" s="19">
        <v>1</v>
      </c>
      <c r="B13" s="19">
        <v>2</v>
      </c>
      <c r="C13" s="20">
        <v>3</v>
      </c>
      <c r="D13" s="19">
        <v>4</v>
      </c>
      <c r="E13" s="19">
        <v>5</v>
      </c>
      <c r="F13" s="19">
        <v>6</v>
      </c>
      <c r="G13" s="33" t="s">
        <v>104</v>
      </c>
      <c r="H13" s="19">
        <v>8</v>
      </c>
      <c r="I13" s="19">
        <v>9</v>
      </c>
      <c r="J13" s="19" t="s">
        <v>93</v>
      </c>
      <c r="K13" s="19">
        <v>11</v>
      </c>
      <c r="L13" s="19" t="s">
        <v>94</v>
      </c>
      <c r="M13" s="19" t="s">
        <v>95</v>
      </c>
      <c r="N13" s="33" t="s">
        <v>96</v>
      </c>
      <c r="O13" s="19">
        <v>15</v>
      </c>
      <c r="P13" s="19" t="s">
        <v>97</v>
      </c>
      <c r="Q13" s="33" t="s">
        <v>98</v>
      </c>
      <c r="R13" s="19">
        <v>18</v>
      </c>
      <c r="S13" s="19" t="s">
        <v>101</v>
      </c>
      <c r="T13" s="21" t="s">
        <v>115</v>
      </c>
      <c r="U13" s="33">
        <v>21</v>
      </c>
      <c r="V13" s="36" t="s">
        <v>118</v>
      </c>
      <c r="W13" s="39" t="s">
        <v>103</v>
      </c>
      <c r="X13" s="19">
        <v>24</v>
      </c>
    </row>
    <row r="14" spans="1:24" ht="30.6">
      <c r="A14" s="5">
        <v>1</v>
      </c>
      <c r="B14" s="6" t="s">
        <v>71</v>
      </c>
      <c r="C14" s="28">
        <v>90</v>
      </c>
      <c r="D14" s="28">
        <v>90</v>
      </c>
      <c r="E14" s="28">
        <v>115</v>
      </c>
      <c r="F14" s="28">
        <v>90</v>
      </c>
      <c r="G14" s="34">
        <f>C14+D14+E14+F14</f>
        <v>385</v>
      </c>
      <c r="H14" s="25">
        <v>41965.65</v>
      </c>
      <c r="I14" s="25">
        <v>41900.300000000003</v>
      </c>
      <c r="J14" s="27">
        <f>H14-I14</f>
        <v>65.349999999998545</v>
      </c>
      <c r="K14" s="23">
        <v>65.23</v>
      </c>
      <c r="L14" s="24">
        <f>J14-K14</f>
        <v>0.11999999999854083</v>
      </c>
      <c r="M14" s="32">
        <f>L14/H14*100</f>
        <v>2.8594815044814229E-4</v>
      </c>
      <c r="N14" s="35">
        <v>0</v>
      </c>
      <c r="O14" s="25">
        <v>0</v>
      </c>
      <c r="P14" s="26">
        <f>O14/H14*100</f>
        <v>0</v>
      </c>
      <c r="Q14" s="34">
        <v>0</v>
      </c>
      <c r="R14" s="29">
        <v>11922.240000000002</v>
      </c>
      <c r="S14" s="29">
        <f>(I14-R14)/3</f>
        <v>9992.6866666666665</v>
      </c>
      <c r="T14" s="22">
        <f>(R14-S14)/S14*100</f>
        <v>19.309655127783472</v>
      </c>
      <c r="U14" s="34">
        <v>15</v>
      </c>
      <c r="V14" s="37">
        <f>(G14/4)-(N14+Q14)+U14</f>
        <v>111.25</v>
      </c>
      <c r="W14" s="22">
        <f>V14/70</f>
        <v>1.5892857142857142</v>
      </c>
      <c r="X14" s="31" t="s">
        <v>112</v>
      </c>
    </row>
    <row r="15" spans="1:24" ht="24" customHeight="1">
      <c r="A15" s="5">
        <v>2</v>
      </c>
      <c r="B15" s="6" t="s">
        <v>10</v>
      </c>
      <c r="C15" s="28">
        <v>120</v>
      </c>
      <c r="D15" s="28">
        <v>90</v>
      </c>
      <c r="E15" s="28">
        <v>115</v>
      </c>
      <c r="F15" s="28">
        <v>75</v>
      </c>
      <c r="G15" s="34">
        <f t="shared" ref="G15:G75" si="0">C15+D15+E15+F15</f>
        <v>400</v>
      </c>
      <c r="H15" s="25">
        <v>23861.919999999998</v>
      </c>
      <c r="I15" s="25">
        <v>23856.47</v>
      </c>
      <c r="J15" s="27">
        <f t="shared" ref="J15:J79" si="1">H15-I15</f>
        <v>5.4499999999970896</v>
      </c>
      <c r="K15" s="23">
        <v>0.52</v>
      </c>
      <c r="L15" s="24">
        <f t="shared" ref="L15:L79" si="2">J15-K15</f>
        <v>4.92999999999709</v>
      </c>
      <c r="M15" s="32">
        <f t="shared" ref="M15:M79" si="3">L15/H15*100</f>
        <v>2.0660533603318973E-2</v>
      </c>
      <c r="N15" s="35">
        <v>0</v>
      </c>
      <c r="O15" s="25">
        <v>1.52</v>
      </c>
      <c r="P15" s="26">
        <f t="shared" ref="P15:P79" si="4">O15/H15*100</f>
        <v>6.3699819628931795E-3</v>
      </c>
      <c r="Q15" s="34">
        <v>0</v>
      </c>
      <c r="R15" s="29">
        <v>7235.0800000000017</v>
      </c>
      <c r="S15" s="29">
        <f t="shared" ref="S15:S45" si="5">(I15-R15)/3</f>
        <v>5540.4633333333331</v>
      </c>
      <c r="T15" s="22">
        <f t="shared" ref="T15:T79" si="6">(R15-S15)/S15*100</f>
        <v>30.586190444962824</v>
      </c>
      <c r="U15" s="34">
        <v>0</v>
      </c>
      <c r="V15" s="37">
        <f>(G15/4)-(N15+Q15)+U15</f>
        <v>100</v>
      </c>
      <c r="W15" s="22">
        <f t="shared" ref="W15:W79" si="7">V15/70</f>
        <v>1.4285714285714286</v>
      </c>
      <c r="X15" s="31" t="s">
        <v>113</v>
      </c>
    </row>
    <row r="16" spans="1:24" ht="30.6">
      <c r="A16" s="5">
        <v>3</v>
      </c>
      <c r="B16" s="6" t="s">
        <v>11</v>
      </c>
      <c r="C16" s="28">
        <v>135</v>
      </c>
      <c r="D16" s="28">
        <v>120</v>
      </c>
      <c r="E16" s="28">
        <v>120</v>
      </c>
      <c r="F16" s="28">
        <v>90</v>
      </c>
      <c r="G16" s="34">
        <f t="shared" si="0"/>
        <v>465</v>
      </c>
      <c r="H16" s="25">
        <v>48159.77</v>
      </c>
      <c r="I16" s="25">
        <v>48069.32</v>
      </c>
      <c r="J16" s="27">
        <f t="shared" si="1"/>
        <v>90.44999999999709</v>
      </c>
      <c r="K16" s="23">
        <v>90.4</v>
      </c>
      <c r="L16" s="24">
        <f t="shared" si="2"/>
        <v>4.9999999997083933E-2</v>
      </c>
      <c r="M16" s="32">
        <f t="shared" si="3"/>
        <v>1.0382109382391972E-4</v>
      </c>
      <c r="N16" s="35">
        <v>0</v>
      </c>
      <c r="O16" s="25">
        <v>0</v>
      </c>
      <c r="P16" s="26">
        <f t="shared" si="4"/>
        <v>0</v>
      </c>
      <c r="Q16" s="34">
        <v>0</v>
      </c>
      <c r="R16" s="29">
        <v>13384.54</v>
      </c>
      <c r="S16" s="29">
        <f t="shared" si="5"/>
        <v>11561.593333333332</v>
      </c>
      <c r="T16" s="22">
        <f t="shared" si="6"/>
        <v>15.767261605810981</v>
      </c>
      <c r="U16" s="34">
        <v>15</v>
      </c>
      <c r="V16" s="37">
        <f t="shared" ref="V16:V45" si="8">(G16/4)-(N16+Q16)+U16</f>
        <v>131.25</v>
      </c>
      <c r="W16" s="22">
        <f t="shared" si="7"/>
        <v>1.875</v>
      </c>
      <c r="X16" s="31" t="s">
        <v>111</v>
      </c>
    </row>
    <row r="17" spans="1:24" ht="20.399999999999999">
      <c r="A17" s="5">
        <v>4</v>
      </c>
      <c r="B17" s="6" t="s">
        <v>12</v>
      </c>
      <c r="C17" s="28">
        <v>135</v>
      </c>
      <c r="D17" s="28">
        <v>90</v>
      </c>
      <c r="E17" s="28">
        <v>105</v>
      </c>
      <c r="F17" s="28">
        <v>90</v>
      </c>
      <c r="G17" s="34">
        <f t="shared" si="0"/>
        <v>420</v>
      </c>
      <c r="H17" s="25">
        <v>17527.830000000002</v>
      </c>
      <c r="I17" s="25">
        <v>17479.18</v>
      </c>
      <c r="J17" s="27">
        <f t="shared" si="1"/>
        <v>48.650000000001455</v>
      </c>
      <c r="K17" s="23">
        <v>14.94</v>
      </c>
      <c r="L17" s="24">
        <f t="shared" si="2"/>
        <v>33.710000000001457</v>
      </c>
      <c r="M17" s="32">
        <f t="shared" si="3"/>
        <v>0.19232272334910513</v>
      </c>
      <c r="N17" s="35">
        <v>0</v>
      </c>
      <c r="O17" s="25">
        <v>1.25</v>
      </c>
      <c r="P17" s="26">
        <f t="shared" si="4"/>
        <v>7.1315159948493337E-3</v>
      </c>
      <c r="Q17" s="34">
        <v>0</v>
      </c>
      <c r="R17" s="29">
        <v>5347.65</v>
      </c>
      <c r="S17" s="29">
        <f t="shared" si="5"/>
        <v>4043.8433333333337</v>
      </c>
      <c r="T17" s="22">
        <f t="shared" si="6"/>
        <v>32.241769999332298</v>
      </c>
      <c r="U17" s="34">
        <v>0</v>
      </c>
      <c r="V17" s="37">
        <f t="shared" si="8"/>
        <v>105</v>
      </c>
      <c r="W17" s="22">
        <f t="shared" si="7"/>
        <v>1.5</v>
      </c>
      <c r="X17" s="31" t="s">
        <v>113</v>
      </c>
    </row>
    <row r="18" spans="1:24" ht="20.399999999999999">
      <c r="A18" s="5">
        <v>5</v>
      </c>
      <c r="B18" s="6" t="s">
        <v>13</v>
      </c>
      <c r="C18" s="28">
        <v>135</v>
      </c>
      <c r="D18" s="28">
        <v>135</v>
      </c>
      <c r="E18" s="28">
        <v>105</v>
      </c>
      <c r="F18" s="28">
        <v>45</v>
      </c>
      <c r="G18" s="34">
        <f t="shared" si="0"/>
        <v>420</v>
      </c>
      <c r="H18" s="25">
        <v>15994.8</v>
      </c>
      <c r="I18" s="25">
        <v>15984.28</v>
      </c>
      <c r="J18" s="27">
        <f t="shared" si="1"/>
        <v>10.519999999998618</v>
      </c>
      <c r="K18" s="23">
        <v>8.27</v>
      </c>
      <c r="L18" s="24">
        <f t="shared" si="2"/>
        <v>2.249999999998618</v>
      </c>
      <c r="M18" s="32">
        <f t="shared" si="3"/>
        <v>1.4067071798325817E-2</v>
      </c>
      <c r="N18" s="35">
        <v>0</v>
      </c>
      <c r="O18" s="25">
        <v>0</v>
      </c>
      <c r="P18" s="26">
        <f t="shared" si="4"/>
        <v>0</v>
      </c>
      <c r="Q18" s="34">
        <v>0</v>
      </c>
      <c r="R18" s="29">
        <v>5220.01</v>
      </c>
      <c r="S18" s="29">
        <f t="shared" si="5"/>
        <v>3588.09</v>
      </c>
      <c r="T18" s="22">
        <f t="shared" si="6"/>
        <v>45.48157933608131</v>
      </c>
      <c r="U18" s="34">
        <v>0</v>
      </c>
      <c r="V18" s="37">
        <f t="shared" si="8"/>
        <v>105</v>
      </c>
      <c r="W18" s="22">
        <f t="shared" si="7"/>
        <v>1.5</v>
      </c>
      <c r="X18" s="31" t="s">
        <v>113</v>
      </c>
    </row>
    <row r="19" spans="1:24" ht="20.399999999999999">
      <c r="A19" s="5">
        <v>6</v>
      </c>
      <c r="B19" s="6" t="s">
        <v>14</v>
      </c>
      <c r="C19" s="28">
        <v>120</v>
      </c>
      <c r="D19" s="28">
        <v>120</v>
      </c>
      <c r="E19" s="28">
        <v>120</v>
      </c>
      <c r="F19" s="28">
        <v>90</v>
      </c>
      <c r="G19" s="34">
        <f t="shared" si="0"/>
        <v>450</v>
      </c>
      <c r="H19" s="25">
        <v>17428.419999999998</v>
      </c>
      <c r="I19" s="25">
        <v>17416.419999999998</v>
      </c>
      <c r="J19" s="27">
        <f t="shared" si="1"/>
        <v>12</v>
      </c>
      <c r="K19" s="23">
        <v>11.6</v>
      </c>
      <c r="L19" s="24">
        <f t="shared" si="2"/>
        <v>0.40000000000000036</v>
      </c>
      <c r="M19" s="32">
        <f t="shared" si="3"/>
        <v>2.2951019082624838E-3</v>
      </c>
      <c r="N19" s="35">
        <v>0</v>
      </c>
      <c r="O19" s="25">
        <v>0</v>
      </c>
      <c r="P19" s="26">
        <f t="shared" si="4"/>
        <v>0</v>
      </c>
      <c r="Q19" s="34">
        <v>0</v>
      </c>
      <c r="R19" s="29">
        <v>5094.3499999999985</v>
      </c>
      <c r="S19" s="29">
        <f t="shared" si="5"/>
        <v>4107.3566666666666</v>
      </c>
      <c r="T19" s="22">
        <f t="shared" si="6"/>
        <v>24.029891081612067</v>
      </c>
      <c r="U19" s="34">
        <v>15</v>
      </c>
      <c r="V19" s="37">
        <f t="shared" si="8"/>
        <v>127.5</v>
      </c>
      <c r="W19" s="22">
        <f t="shared" si="7"/>
        <v>1.8214285714285714</v>
      </c>
      <c r="X19" s="31" t="s">
        <v>111</v>
      </c>
    </row>
    <row r="20" spans="1:24" ht="20.399999999999999">
      <c r="A20" s="5">
        <v>7</v>
      </c>
      <c r="B20" s="6" t="s">
        <v>15</v>
      </c>
      <c r="C20" s="28">
        <v>90</v>
      </c>
      <c r="D20" s="28">
        <v>105</v>
      </c>
      <c r="E20" s="28">
        <v>85</v>
      </c>
      <c r="F20" s="28">
        <v>75</v>
      </c>
      <c r="G20" s="34">
        <f t="shared" si="0"/>
        <v>355</v>
      </c>
      <c r="H20" s="25">
        <v>20119.009999999998</v>
      </c>
      <c r="I20" s="25">
        <v>20107.34</v>
      </c>
      <c r="J20" s="27">
        <f t="shared" si="1"/>
        <v>11.669999999998254</v>
      </c>
      <c r="K20" s="23">
        <v>7.53</v>
      </c>
      <c r="L20" s="24">
        <f t="shared" si="2"/>
        <v>4.1399999999982535</v>
      </c>
      <c r="M20" s="32">
        <f t="shared" si="3"/>
        <v>2.0577553269262524E-2</v>
      </c>
      <c r="N20" s="35">
        <v>0</v>
      </c>
      <c r="O20" s="25">
        <v>0.06</v>
      </c>
      <c r="P20" s="26">
        <f t="shared" si="4"/>
        <v>2.9822540969958263E-4</v>
      </c>
      <c r="Q20" s="34">
        <v>0</v>
      </c>
      <c r="R20" s="29">
        <v>6238.48</v>
      </c>
      <c r="S20" s="29">
        <f t="shared" si="5"/>
        <v>4622.9533333333338</v>
      </c>
      <c r="T20" s="22">
        <f t="shared" si="6"/>
        <v>34.945770596862296</v>
      </c>
      <c r="U20" s="34">
        <v>0</v>
      </c>
      <c r="V20" s="37">
        <f t="shared" si="8"/>
        <v>88.75</v>
      </c>
      <c r="W20" s="22">
        <f t="shared" si="7"/>
        <v>1.2678571428571428</v>
      </c>
      <c r="X20" s="31" t="s">
        <v>114</v>
      </c>
    </row>
    <row r="21" spans="1:24" ht="30.6">
      <c r="A21" s="5">
        <v>8</v>
      </c>
      <c r="B21" s="6" t="s">
        <v>72</v>
      </c>
      <c r="C21" s="28">
        <v>105</v>
      </c>
      <c r="D21" s="28">
        <v>105</v>
      </c>
      <c r="E21" s="28">
        <v>120</v>
      </c>
      <c r="F21" s="28">
        <v>90</v>
      </c>
      <c r="G21" s="34">
        <f t="shared" si="0"/>
        <v>420</v>
      </c>
      <c r="H21" s="25">
        <v>32238.57</v>
      </c>
      <c r="I21" s="25">
        <v>32219.21</v>
      </c>
      <c r="J21" s="27">
        <f t="shared" si="1"/>
        <v>19.360000000000582</v>
      </c>
      <c r="K21" s="23">
        <v>18.28</v>
      </c>
      <c r="L21" s="24">
        <f t="shared" si="2"/>
        <v>1.0800000000005809</v>
      </c>
      <c r="M21" s="32">
        <f t="shared" si="3"/>
        <v>3.3500245203201655E-3</v>
      </c>
      <c r="N21" s="35">
        <v>0</v>
      </c>
      <c r="O21" s="25">
        <v>0</v>
      </c>
      <c r="P21" s="26">
        <f t="shared" si="4"/>
        <v>0</v>
      </c>
      <c r="Q21" s="34">
        <v>0</v>
      </c>
      <c r="R21" s="29">
        <v>8691.3799999999974</v>
      </c>
      <c r="S21" s="29">
        <f t="shared" si="5"/>
        <v>7842.6100000000006</v>
      </c>
      <c r="T21" s="22">
        <f t="shared" si="6"/>
        <v>10.822545045590648</v>
      </c>
      <c r="U21" s="34">
        <v>15</v>
      </c>
      <c r="V21" s="37">
        <f t="shared" si="8"/>
        <v>120</v>
      </c>
      <c r="W21" s="22">
        <f t="shared" si="7"/>
        <v>1.7142857142857142</v>
      </c>
      <c r="X21" s="31" t="s">
        <v>112</v>
      </c>
    </row>
    <row r="22" spans="1:24" ht="20.399999999999999">
      <c r="A22" s="5">
        <v>9</v>
      </c>
      <c r="B22" s="6" t="s">
        <v>16</v>
      </c>
      <c r="C22" s="28">
        <v>105</v>
      </c>
      <c r="D22" s="28">
        <v>90</v>
      </c>
      <c r="E22" s="28">
        <v>105</v>
      </c>
      <c r="F22" s="28">
        <v>90</v>
      </c>
      <c r="G22" s="34">
        <f t="shared" si="0"/>
        <v>390</v>
      </c>
      <c r="H22" s="25">
        <v>29520.44</v>
      </c>
      <c r="I22" s="25">
        <v>29323.97</v>
      </c>
      <c r="J22" s="27">
        <f t="shared" si="1"/>
        <v>196.46999999999753</v>
      </c>
      <c r="K22" s="23">
        <v>81.08</v>
      </c>
      <c r="L22" s="24">
        <f t="shared" si="2"/>
        <v>115.38999999999753</v>
      </c>
      <c r="M22" s="32">
        <f t="shared" si="3"/>
        <v>0.3908817077252153</v>
      </c>
      <c r="N22" s="35">
        <v>0</v>
      </c>
      <c r="O22" s="25">
        <v>119.2</v>
      </c>
      <c r="P22" s="26">
        <f t="shared" si="4"/>
        <v>0.40378801941976472</v>
      </c>
      <c r="Q22" s="34">
        <v>4</v>
      </c>
      <c r="R22" s="29">
        <v>9738.3500000000022</v>
      </c>
      <c r="S22" s="29">
        <f t="shared" si="5"/>
        <v>6528.54</v>
      </c>
      <c r="T22" s="22">
        <f t="shared" si="6"/>
        <v>49.165816553165058</v>
      </c>
      <c r="U22" s="34">
        <v>0</v>
      </c>
      <c r="V22" s="37">
        <f t="shared" si="8"/>
        <v>93.5</v>
      </c>
      <c r="W22" s="22">
        <f t="shared" si="7"/>
        <v>1.3357142857142856</v>
      </c>
      <c r="X22" s="31" t="s">
        <v>113</v>
      </c>
    </row>
    <row r="23" spans="1:24" ht="20.399999999999999">
      <c r="A23" s="5">
        <v>10</v>
      </c>
      <c r="B23" s="6" t="s">
        <v>17</v>
      </c>
      <c r="C23" s="28">
        <v>135</v>
      </c>
      <c r="D23" s="28">
        <v>135</v>
      </c>
      <c r="E23" s="28">
        <v>105</v>
      </c>
      <c r="F23" s="28">
        <v>90</v>
      </c>
      <c r="G23" s="34">
        <f t="shared" si="0"/>
        <v>465</v>
      </c>
      <c r="H23" s="25">
        <v>29590.16</v>
      </c>
      <c r="I23" s="25">
        <v>29567.15</v>
      </c>
      <c r="J23" s="27">
        <f t="shared" si="1"/>
        <v>23.009999999998399</v>
      </c>
      <c r="K23" s="23">
        <v>23.01</v>
      </c>
      <c r="L23" s="24">
        <f t="shared" si="2"/>
        <v>-1.6022738691390259E-12</v>
      </c>
      <c r="M23" s="32">
        <f t="shared" si="3"/>
        <v>-5.414887479956262E-15</v>
      </c>
      <c r="N23" s="35">
        <v>0</v>
      </c>
      <c r="O23" s="25">
        <v>0</v>
      </c>
      <c r="P23" s="26">
        <f t="shared" si="4"/>
        <v>0</v>
      </c>
      <c r="Q23" s="34">
        <v>0</v>
      </c>
      <c r="R23" s="29">
        <v>8722.16</v>
      </c>
      <c r="S23" s="29">
        <f t="shared" si="5"/>
        <v>6948.3300000000008</v>
      </c>
      <c r="T23" s="22">
        <f t="shared" si="6"/>
        <v>25.528868087727535</v>
      </c>
      <c r="U23" s="34">
        <v>0</v>
      </c>
      <c r="V23" s="37">
        <f t="shared" si="8"/>
        <v>116.25</v>
      </c>
      <c r="W23" s="22">
        <f t="shared" si="7"/>
        <v>1.6607142857142858</v>
      </c>
      <c r="X23" s="31" t="s">
        <v>112</v>
      </c>
    </row>
    <row r="24" spans="1:24" ht="20.399999999999999">
      <c r="A24" s="5">
        <v>11</v>
      </c>
      <c r="B24" s="18" t="s">
        <v>74</v>
      </c>
      <c r="C24" s="28">
        <v>90</v>
      </c>
      <c r="D24" s="28">
        <v>90</v>
      </c>
      <c r="E24" s="28">
        <v>100</v>
      </c>
      <c r="F24" s="28">
        <v>45</v>
      </c>
      <c r="G24" s="34">
        <f t="shared" si="0"/>
        <v>325</v>
      </c>
      <c r="H24" s="25">
        <v>79376.87</v>
      </c>
      <c r="I24" s="25">
        <v>79297.62</v>
      </c>
      <c r="J24" s="27">
        <f t="shared" si="1"/>
        <v>79.25</v>
      </c>
      <c r="K24" s="23">
        <v>70.81</v>
      </c>
      <c r="L24" s="24">
        <f t="shared" si="2"/>
        <v>8.4399999999999977</v>
      </c>
      <c r="M24" s="32">
        <f t="shared" si="3"/>
        <v>1.0632820366940644E-2</v>
      </c>
      <c r="N24" s="35">
        <v>0</v>
      </c>
      <c r="O24" s="25">
        <v>0</v>
      </c>
      <c r="P24" s="26">
        <f t="shared" si="4"/>
        <v>0</v>
      </c>
      <c r="Q24" s="34">
        <v>0</v>
      </c>
      <c r="R24" s="29">
        <v>22315.53</v>
      </c>
      <c r="S24" s="29">
        <f t="shared" si="5"/>
        <v>18994.03</v>
      </c>
      <c r="T24" s="22">
        <f t="shared" si="6"/>
        <v>17.487073569958561</v>
      </c>
      <c r="U24" s="34">
        <v>15</v>
      </c>
      <c r="V24" s="37">
        <f t="shared" si="8"/>
        <v>96.25</v>
      </c>
      <c r="W24" s="22">
        <f t="shared" si="7"/>
        <v>1.375</v>
      </c>
      <c r="X24" s="31" t="s">
        <v>113</v>
      </c>
    </row>
    <row r="25" spans="1:24" ht="20.399999999999999">
      <c r="A25" s="5">
        <v>12</v>
      </c>
      <c r="B25" s="6" t="s">
        <v>18</v>
      </c>
      <c r="C25" s="28">
        <v>120</v>
      </c>
      <c r="D25" s="28">
        <v>90</v>
      </c>
      <c r="E25" s="28">
        <v>100</v>
      </c>
      <c r="F25" s="28">
        <v>90</v>
      </c>
      <c r="G25" s="34">
        <f t="shared" si="0"/>
        <v>400</v>
      </c>
      <c r="H25" s="25">
        <v>21204.34</v>
      </c>
      <c r="I25" s="25">
        <v>21119.26</v>
      </c>
      <c r="J25" s="27">
        <f t="shared" si="1"/>
        <v>85.080000000001746</v>
      </c>
      <c r="K25" s="23">
        <v>64.75</v>
      </c>
      <c r="L25" s="24">
        <f t="shared" si="2"/>
        <v>20.330000000001746</v>
      </c>
      <c r="M25" s="32">
        <f t="shared" si="3"/>
        <v>9.5876598847225353E-2</v>
      </c>
      <c r="N25" s="35">
        <v>0</v>
      </c>
      <c r="O25" s="25">
        <v>0</v>
      </c>
      <c r="P25" s="26">
        <f t="shared" si="4"/>
        <v>0</v>
      </c>
      <c r="Q25" s="34">
        <v>0</v>
      </c>
      <c r="R25" s="29">
        <v>7706.489999999998</v>
      </c>
      <c r="S25" s="29">
        <f t="shared" si="5"/>
        <v>4470.9233333333332</v>
      </c>
      <c r="T25" s="22">
        <f t="shared" si="6"/>
        <v>72.369093035964937</v>
      </c>
      <c r="U25" s="34">
        <v>0</v>
      </c>
      <c r="V25" s="37">
        <f t="shared" si="8"/>
        <v>100</v>
      </c>
      <c r="W25" s="22">
        <f t="shared" si="7"/>
        <v>1.4285714285714286</v>
      </c>
      <c r="X25" s="31" t="s">
        <v>113</v>
      </c>
    </row>
    <row r="26" spans="1:24" ht="20.399999999999999">
      <c r="A26" s="5">
        <v>13</v>
      </c>
      <c r="B26" s="6" t="s">
        <v>19</v>
      </c>
      <c r="C26" s="28">
        <v>120</v>
      </c>
      <c r="D26" s="28">
        <v>105</v>
      </c>
      <c r="E26" s="28">
        <v>120</v>
      </c>
      <c r="F26" s="28">
        <v>90</v>
      </c>
      <c r="G26" s="34">
        <f t="shared" si="0"/>
        <v>435</v>
      </c>
      <c r="H26" s="25">
        <v>15379.27</v>
      </c>
      <c r="I26" s="25">
        <v>15365.35</v>
      </c>
      <c r="J26" s="27">
        <f t="shared" si="1"/>
        <v>13.920000000000073</v>
      </c>
      <c r="K26" s="23">
        <v>13.01</v>
      </c>
      <c r="L26" s="24">
        <f t="shared" si="2"/>
        <v>0.91000000000007297</v>
      </c>
      <c r="M26" s="32">
        <f t="shared" si="3"/>
        <v>5.9170558810663501E-3</v>
      </c>
      <c r="N26" s="35">
        <v>0</v>
      </c>
      <c r="O26" s="25">
        <v>0</v>
      </c>
      <c r="P26" s="26">
        <f t="shared" si="4"/>
        <v>0</v>
      </c>
      <c r="Q26" s="34">
        <v>0</v>
      </c>
      <c r="R26" s="29">
        <v>4665.08</v>
      </c>
      <c r="S26" s="29">
        <f t="shared" si="5"/>
        <v>3566.7566666666667</v>
      </c>
      <c r="T26" s="22">
        <f t="shared" si="6"/>
        <v>30.793335121450205</v>
      </c>
      <c r="U26" s="34">
        <v>0</v>
      </c>
      <c r="V26" s="37">
        <f t="shared" si="8"/>
        <v>108.75</v>
      </c>
      <c r="W26" s="22">
        <f t="shared" si="7"/>
        <v>1.5535714285714286</v>
      </c>
      <c r="X26" s="31" t="s">
        <v>112</v>
      </c>
    </row>
    <row r="27" spans="1:24" ht="21.6" customHeight="1">
      <c r="A27" s="5">
        <v>14</v>
      </c>
      <c r="B27" s="7" t="s">
        <v>20</v>
      </c>
      <c r="C27" s="28">
        <v>105</v>
      </c>
      <c r="D27" s="28">
        <v>90</v>
      </c>
      <c r="E27" s="28">
        <v>85</v>
      </c>
      <c r="F27" s="28">
        <v>75</v>
      </c>
      <c r="G27" s="34">
        <f t="shared" si="0"/>
        <v>355</v>
      </c>
      <c r="H27" s="25">
        <v>51476.91</v>
      </c>
      <c r="I27" s="25">
        <v>51404.49</v>
      </c>
      <c r="J27" s="27">
        <f t="shared" si="1"/>
        <v>72.42000000000553</v>
      </c>
      <c r="K27" s="23">
        <v>67.81</v>
      </c>
      <c r="L27" s="24">
        <f t="shared" si="2"/>
        <v>4.6100000000055275</v>
      </c>
      <c r="M27" s="32">
        <f t="shared" si="3"/>
        <v>8.9554714919864598E-3</v>
      </c>
      <c r="N27" s="35">
        <v>0</v>
      </c>
      <c r="O27" s="25">
        <v>0</v>
      </c>
      <c r="P27" s="26">
        <f t="shared" si="4"/>
        <v>0</v>
      </c>
      <c r="Q27" s="34">
        <v>0</v>
      </c>
      <c r="R27" s="29">
        <v>15632.049999999996</v>
      </c>
      <c r="S27" s="29">
        <f t="shared" si="5"/>
        <v>11924.146666666667</v>
      </c>
      <c r="T27" s="22">
        <f t="shared" si="6"/>
        <v>31.095754161583567</v>
      </c>
      <c r="U27" s="34">
        <v>0</v>
      </c>
      <c r="V27" s="37">
        <f t="shared" si="8"/>
        <v>88.75</v>
      </c>
      <c r="W27" s="22">
        <f t="shared" si="7"/>
        <v>1.2678571428571428</v>
      </c>
      <c r="X27" s="31" t="s">
        <v>114</v>
      </c>
    </row>
    <row r="28" spans="1:24" ht="30.6">
      <c r="A28" s="5">
        <v>15</v>
      </c>
      <c r="B28" s="6" t="s">
        <v>21</v>
      </c>
      <c r="C28" s="28">
        <v>135</v>
      </c>
      <c r="D28" s="28">
        <v>120</v>
      </c>
      <c r="E28" s="28">
        <v>120</v>
      </c>
      <c r="F28" s="28">
        <v>90</v>
      </c>
      <c r="G28" s="34">
        <f t="shared" si="0"/>
        <v>465</v>
      </c>
      <c r="H28" s="25">
        <v>11928.64</v>
      </c>
      <c r="I28" s="25">
        <v>11917.51</v>
      </c>
      <c r="J28" s="27">
        <f t="shared" si="1"/>
        <v>11.1299999999992</v>
      </c>
      <c r="K28" s="23">
        <v>10.99</v>
      </c>
      <c r="L28" s="24">
        <f t="shared" si="2"/>
        <v>0.13999999999919943</v>
      </c>
      <c r="M28" s="32">
        <f t="shared" si="3"/>
        <v>1.1736459478968217E-3</v>
      </c>
      <c r="N28" s="35">
        <v>0</v>
      </c>
      <c r="O28" s="25">
        <v>0</v>
      </c>
      <c r="P28" s="26">
        <f t="shared" si="4"/>
        <v>0</v>
      </c>
      <c r="Q28" s="34">
        <v>0</v>
      </c>
      <c r="R28" s="29">
        <v>3387.3500000000004</v>
      </c>
      <c r="S28" s="29">
        <f t="shared" si="5"/>
        <v>2843.3866666666668</v>
      </c>
      <c r="T28" s="22">
        <f t="shared" si="6"/>
        <v>19.13082521312614</v>
      </c>
      <c r="U28" s="34">
        <v>15</v>
      </c>
      <c r="V28" s="37">
        <f t="shared" si="8"/>
        <v>131.25</v>
      </c>
      <c r="W28" s="22">
        <f t="shared" si="7"/>
        <v>1.875</v>
      </c>
      <c r="X28" s="31" t="s">
        <v>111</v>
      </c>
    </row>
    <row r="29" spans="1:24" ht="20.399999999999999">
      <c r="A29" s="5">
        <v>16</v>
      </c>
      <c r="B29" s="6" t="s">
        <v>22</v>
      </c>
      <c r="C29" s="28">
        <v>105</v>
      </c>
      <c r="D29" s="28">
        <v>105</v>
      </c>
      <c r="E29" s="28">
        <v>85</v>
      </c>
      <c r="F29" s="28">
        <v>75</v>
      </c>
      <c r="G29" s="34">
        <f t="shared" si="0"/>
        <v>370</v>
      </c>
      <c r="H29" s="25">
        <v>19379.63</v>
      </c>
      <c r="I29" s="25">
        <v>19282.099999999999</v>
      </c>
      <c r="J29" s="27">
        <f t="shared" si="1"/>
        <v>97.530000000002474</v>
      </c>
      <c r="K29" s="23">
        <v>14.47</v>
      </c>
      <c r="L29" s="24">
        <f t="shared" si="2"/>
        <v>83.060000000002475</v>
      </c>
      <c r="M29" s="32">
        <f t="shared" si="3"/>
        <v>0.42859435396858692</v>
      </c>
      <c r="N29" s="35">
        <v>0</v>
      </c>
      <c r="O29" s="25">
        <v>4.18</v>
      </c>
      <c r="P29" s="26">
        <f t="shared" si="4"/>
        <v>2.156903924378329E-2</v>
      </c>
      <c r="Q29" s="34">
        <v>0</v>
      </c>
      <c r="R29" s="29">
        <v>5917.9399999999987</v>
      </c>
      <c r="S29" s="29">
        <f t="shared" si="5"/>
        <v>4454.72</v>
      </c>
      <c r="T29" s="22">
        <f t="shared" si="6"/>
        <v>32.846508871489085</v>
      </c>
      <c r="U29" s="34">
        <v>0</v>
      </c>
      <c r="V29" s="37">
        <f t="shared" si="8"/>
        <v>92.5</v>
      </c>
      <c r="W29" s="22">
        <f t="shared" si="7"/>
        <v>1.3214285714285714</v>
      </c>
      <c r="X29" s="31" t="s">
        <v>113</v>
      </c>
    </row>
    <row r="30" spans="1:24" ht="20.399999999999999">
      <c r="A30" s="5">
        <v>17</v>
      </c>
      <c r="B30" s="6" t="s">
        <v>23</v>
      </c>
      <c r="C30" s="28">
        <v>135</v>
      </c>
      <c r="D30" s="28">
        <v>105</v>
      </c>
      <c r="E30" s="28">
        <v>120</v>
      </c>
      <c r="F30" s="28">
        <v>90</v>
      </c>
      <c r="G30" s="34">
        <f t="shared" si="0"/>
        <v>450</v>
      </c>
      <c r="H30" s="25">
        <v>14288.16</v>
      </c>
      <c r="I30" s="25">
        <v>14283.95</v>
      </c>
      <c r="J30" s="27">
        <f t="shared" si="1"/>
        <v>4.2099999999991269</v>
      </c>
      <c r="K30" s="23">
        <v>4.21</v>
      </c>
      <c r="L30" s="24">
        <f t="shared" si="2"/>
        <v>-8.730793865652231E-13</v>
      </c>
      <c r="M30" s="32">
        <f t="shared" si="3"/>
        <v>-6.1105095867153158E-15</v>
      </c>
      <c r="N30" s="35">
        <v>0</v>
      </c>
      <c r="O30" s="25">
        <v>0</v>
      </c>
      <c r="P30" s="26">
        <f t="shared" si="4"/>
        <v>0</v>
      </c>
      <c r="Q30" s="34">
        <v>0</v>
      </c>
      <c r="R30" s="29">
        <v>4332.76</v>
      </c>
      <c r="S30" s="29">
        <f t="shared" si="5"/>
        <v>3317.0633333333335</v>
      </c>
      <c r="T30" s="22">
        <f t="shared" si="6"/>
        <v>30.620357967238089</v>
      </c>
      <c r="U30" s="34">
        <v>0</v>
      </c>
      <c r="V30" s="37">
        <f t="shared" si="8"/>
        <v>112.5</v>
      </c>
      <c r="W30" s="22">
        <f t="shared" si="7"/>
        <v>1.6071428571428572</v>
      </c>
      <c r="X30" s="31" t="s">
        <v>112</v>
      </c>
    </row>
    <row r="31" spans="1:24" ht="20.399999999999999">
      <c r="A31" s="5">
        <v>18</v>
      </c>
      <c r="B31" s="6" t="s">
        <v>24</v>
      </c>
      <c r="C31" s="28">
        <v>105</v>
      </c>
      <c r="D31" s="28">
        <v>105</v>
      </c>
      <c r="E31" s="28">
        <v>115</v>
      </c>
      <c r="F31" s="28">
        <v>90</v>
      </c>
      <c r="G31" s="34">
        <f t="shared" si="0"/>
        <v>415</v>
      </c>
      <c r="H31" s="25">
        <v>39746.01</v>
      </c>
      <c r="I31" s="25">
        <v>39642.870000000003</v>
      </c>
      <c r="J31" s="27">
        <f t="shared" si="1"/>
        <v>103.13999999999942</v>
      </c>
      <c r="K31" s="23">
        <v>102.73</v>
      </c>
      <c r="L31" s="24">
        <f t="shared" si="2"/>
        <v>0.40999999999941394</v>
      </c>
      <c r="M31" s="32">
        <f t="shared" si="3"/>
        <v>1.031550085151727E-3</v>
      </c>
      <c r="N31" s="35">
        <v>0</v>
      </c>
      <c r="O31" s="25">
        <v>0</v>
      </c>
      <c r="P31" s="26">
        <f t="shared" si="4"/>
        <v>0</v>
      </c>
      <c r="Q31" s="34">
        <v>0</v>
      </c>
      <c r="R31" s="29">
        <v>11513.050000000003</v>
      </c>
      <c r="S31" s="29">
        <f t="shared" si="5"/>
        <v>9376.6066666666666</v>
      </c>
      <c r="T31" s="22">
        <f t="shared" si="6"/>
        <v>22.784824076371653</v>
      </c>
      <c r="U31" s="34">
        <v>15</v>
      </c>
      <c r="V31" s="37">
        <f t="shared" si="8"/>
        <v>118.75</v>
      </c>
      <c r="W31" s="22">
        <f t="shared" si="7"/>
        <v>1.6964285714285714</v>
      </c>
      <c r="X31" s="31" t="s">
        <v>112</v>
      </c>
    </row>
    <row r="32" spans="1:24" ht="30.6">
      <c r="A32" s="5">
        <v>19</v>
      </c>
      <c r="B32" s="6" t="s">
        <v>25</v>
      </c>
      <c r="C32" s="28">
        <v>135</v>
      </c>
      <c r="D32" s="28">
        <v>120</v>
      </c>
      <c r="E32" s="28">
        <v>120</v>
      </c>
      <c r="F32" s="28">
        <v>90</v>
      </c>
      <c r="G32" s="34">
        <f t="shared" si="0"/>
        <v>465</v>
      </c>
      <c r="H32" s="25">
        <v>11858.51</v>
      </c>
      <c r="I32" s="25">
        <v>11850.32</v>
      </c>
      <c r="J32" s="27">
        <f t="shared" si="1"/>
        <v>8.1900000000005093</v>
      </c>
      <c r="K32" s="23">
        <v>8.19</v>
      </c>
      <c r="L32" s="24">
        <f t="shared" si="2"/>
        <v>5.0981441290787188E-13</v>
      </c>
      <c r="M32" s="32">
        <f t="shared" si="3"/>
        <v>4.2991439304589861E-15</v>
      </c>
      <c r="N32" s="35">
        <v>0</v>
      </c>
      <c r="O32" s="25">
        <v>0</v>
      </c>
      <c r="P32" s="26">
        <f t="shared" si="4"/>
        <v>0</v>
      </c>
      <c r="Q32" s="34">
        <v>0</v>
      </c>
      <c r="R32" s="29">
        <v>3453.5200000000004</v>
      </c>
      <c r="S32" s="29">
        <f t="shared" si="5"/>
        <v>2798.9333333333329</v>
      </c>
      <c r="T32" s="22">
        <f t="shared" si="6"/>
        <v>23.387004573170763</v>
      </c>
      <c r="U32" s="34">
        <v>15</v>
      </c>
      <c r="V32" s="37">
        <f t="shared" si="8"/>
        <v>131.25</v>
      </c>
      <c r="W32" s="22">
        <f t="shared" si="7"/>
        <v>1.875</v>
      </c>
      <c r="X32" s="31" t="s">
        <v>111</v>
      </c>
    </row>
    <row r="33" spans="1:24" ht="20.399999999999999">
      <c r="A33" s="5">
        <v>20</v>
      </c>
      <c r="B33" s="6" t="s">
        <v>26</v>
      </c>
      <c r="C33" s="28">
        <v>105</v>
      </c>
      <c r="D33" s="28">
        <v>105</v>
      </c>
      <c r="E33" s="28">
        <v>100</v>
      </c>
      <c r="F33" s="28">
        <v>60</v>
      </c>
      <c r="G33" s="34">
        <f t="shared" si="0"/>
        <v>370</v>
      </c>
      <c r="H33" s="25">
        <v>30515.62</v>
      </c>
      <c r="I33" s="25">
        <v>30500.6</v>
      </c>
      <c r="J33" s="27">
        <f t="shared" si="1"/>
        <v>15.020000000000437</v>
      </c>
      <c r="K33" s="23">
        <v>11.2</v>
      </c>
      <c r="L33" s="24">
        <f t="shared" si="2"/>
        <v>3.8200000000004373</v>
      </c>
      <c r="M33" s="32">
        <f t="shared" si="3"/>
        <v>1.2518179214449641E-2</v>
      </c>
      <c r="N33" s="35">
        <v>0</v>
      </c>
      <c r="O33" s="25">
        <v>0</v>
      </c>
      <c r="P33" s="26">
        <f t="shared" si="4"/>
        <v>0</v>
      </c>
      <c r="Q33" s="34">
        <v>0</v>
      </c>
      <c r="R33" s="29">
        <v>8463.16</v>
      </c>
      <c r="S33" s="29">
        <f t="shared" si="5"/>
        <v>7345.8133333333326</v>
      </c>
      <c r="T33" s="22">
        <f t="shared" si="6"/>
        <v>15.210659677349103</v>
      </c>
      <c r="U33" s="34">
        <v>15</v>
      </c>
      <c r="V33" s="37">
        <f t="shared" si="8"/>
        <v>107.5</v>
      </c>
      <c r="W33" s="22">
        <f t="shared" si="7"/>
        <v>1.5357142857142858</v>
      </c>
      <c r="X33" s="31" t="s">
        <v>112</v>
      </c>
    </row>
    <row r="34" spans="1:24" ht="20.399999999999999">
      <c r="A34" s="5">
        <v>21</v>
      </c>
      <c r="B34" s="6" t="s">
        <v>27</v>
      </c>
      <c r="C34" s="28">
        <v>90</v>
      </c>
      <c r="D34" s="28">
        <v>105</v>
      </c>
      <c r="E34" s="28">
        <v>115</v>
      </c>
      <c r="F34" s="28">
        <v>90</v>
      </c>
      <c r="G34" s="34">
        <f t="shared" si="0"/>
        <v>400</v>
      </c>
      <c r="H34" s="25">
        <v>20549.939999999999</v>
      </c>
      <c r="I34" s="25">
        <v>20428.34</v>
      </c>
      <c r="J34" s="27">
        <f t="shared" si="1"/>
        <v>121.59999999999854</v>
      </c>
      <c r="K34" s="23">
        <v>0</v>
      </c>
      <c r="L34" s="24">
        <f t="shared" si="2"/>
        <v>121.59999999999854</v>
      </c>
      <c r="M34" s="32">
        <f t="shared" si="3"/>
        <v>0.59172922159382724</v>
      </c>
      <c r="N34" s="35">
        <v>1</v>
      </c>
      <c r="O34" s="25">
        <v>0</v>
      </c>
      <c r="P34" s="26">
        <f t="shared" si="4"/>
        <v>0</v>
      </c>
      <c r="Q34" s="34">
        <v>0</v>
      </c>
      <c r="R34" s="29">
        <v>5393.82</v>
      </c>
      <c r="S34" s="29">
        <f t="shared" si="5"/>
        <v>5011.5066666666671</v>
      </c>
      <c r="T34" s="22">
        <f t="shared" si="6"/>
        <v>7.6287104609924201</v>
      </c>
      <c r="U34" s="34">
        <v>15</v>
      </c>
      <c r="V34" s="37">
        <f t="shared" si="8"/>
        <v>114</v>
      </c>
      <c r="W34" s="22">
        <f t="shared" si="7"/>
        <v>1.6285714285714286</v>
      </c>
      <c r="X34" s="31" t="s">
        <v>112</v>
      </c>
    </row>
    <row r="35" spans="1:24" ht="20.399999999999999">
      <c r="A35" s="5">
        <v>22</v>
      </c>
      <c r="B35" s="6" t="s">
        <v>28</v>
      </c>
      <c r="C35" s="28">
        <v>120</v>
      </c>
      <c r="D35" s="28">
        <v>120</v>
      </c>
      <c r="E35" s="28">
        <v>120</v>
      </c>
      <c r="F35" s="28">
        <v>90</v>
      </c>
      <c r="G35" s="34">
        <f t="shared" si="0"/>
        <v>450</v>
      </c>
      <c r="H35" s="25">
        <v>15778.15</v>
      </c>
      <c r="I35" s="25">
        <v>15769.46</v>
      </c>
      <c r="J35" s="27">
        <f t="shared" si="1"/>
        <v>8.6900000000005093</v>
      </c>
      <c r="K35" s="23">
        <v>8.68</v>
      </c>
      <c r="L35" s="24">
        <f t="shared" si="2"/>
        <v>1.0000000000509601E-2</v>
      </c>
      <c r="M35" s="32">
        <f t="shared" si="3"/>
        <v>6.3378786489604931E-5</v>
      </c>
      <c r="N35" s="35">
        <v>0</v>
      </c>
      <c r="O35" s="25">
        <v>0</v>
      </c>
      <c r="P35" s="26">
        <f t="shared" si="4"/>
        <v>0</v>
      </c>
      <c r="Q35" s="34">
        <v>0</v>
      </c>
      <c r="R35" s="29">
        <v>4455.49</v>
      </c>
      <c r="S35" s="29">
        <f t="shared" si="5"/>
        <v>3771.3233333333333</v>
      </c>
      <c r="T35" s="22">
        <f t="shared" si="6"/>
        <v>18.141289043545278</v>
      </c>
      <c r="U35" s="34">
        <v>15</v>
      </c>
      <c r="V35" s="37">
        <f t="shared" si="8"/>
        <v>127.5</v>
      </c>
      <c r="W35" s="22">
        <f t="shared" si="7"/>
        <v>1.8214285714285714</v>
      </c>
      <c r="X35" s="31" t="s">
        <v>111</v>
      </c>
    </row>
    <row r="36" spans="1:24" ht="20.399999999999999">
      <c r="A36" s="5">
        <v>23</v>
      </c>
      <c r="B36" s="6" t="s">
        <v>75</v>
      </c>
      <c r="C36" s="28">
        <v>135</v>
      </c>
      <c r="D36" s="28">
        <v>120</v>
      </c>
      <c r="E36" s="28">
        <v>120</v>
      </c>
      <c r="F36" s="28">
        <v>90</v>
      </c>
      <c r="G36" s="34">
        <f t="shared" si="0"/>
        <v>465</v>
      </c>
      <c r="H36" s="25">
        <v>81359.789999999994</v>
      </c>
      <c r="I36" s="25">
        <v>81012.19</v>
      </c>
      <c r="J36" s="27">
        <f t="shared" si="1"/>
        <v>347.59999999999127</v>
      </c>
      <c r="K36" s="23">
        <v>117.39</v>
      </c>
      <c r="L36" s="24">
        <f t="shared" si="2"/>
        <v>230.20999999999128</v>
      </c>
      <c r="M36" s="32">
        <f t="shared" si="3"/>
        <v>0.28295304105380714</v>
      </c>
      <c r="N36" s="35">
        <v>0</v>
      </c>
      <c r="O36" s="25">
        <v>87.94</v>
      </c>
      <c r="P36" s="26">
        <f t="shared" si="4"/>
        <v>0.10808779127871397</v>
      </c>
      <c r="Q36" s="34">
        <v>1</v>
      </c>
      <c r="R36" s="29">
        <v>23558.410000000003</v>
      </c>
      <c r="S36" s="29">
        <f t="shared" si="5"/>
        <v>19151.259999999998</v>
      </c>
      <c r="T36" s="22">
        <f t="shared" si="6"/>
        <v>23.012323993303863</v>
      </c>
      <c r="U36" s="34">
        <v>15</v>
      </c>
      <c r="V36" s="37">
        <f t="shared" si="8"/>
        <v>130.25</v>
      </c>
      <c r="W36" s="22">
        <f t="shared" si="7"/>
        <v>1.8607142857142858</v>
      </c>
      <c r="X36" s="31" t="s">
        <v>111</v>
      </c>
    </row>
    <row r="37" spans="1:24" ht="22.2" customHeight="1">
      <c r="A37" s="5">
        <v>24</v>
      </c>
      <c r="B37" s="18" t="s">
        <v>76</v>
      </c>
      <c r="C37" s="28">
        <v>105</v>
      </c>
      <c r="D37" s="28">
        <v>105</v>
      </c>
      <c r="E37" s="28">
        <v>100</v>
      </c>
      <c r="F37" s="28">
        <v>45</v>
      </c>
      <c r="G37" s="34">
        <f t="shared" si="0"/>
        <v>355</v>
      </c>
      <c r="H37" s="25">
        <v>88643.79</v>
      </c>
      <c r="I37" s="25">
        <v>88522.23</v>
      </c>
      <c r="J37" s="27">
        <f t="shared" si="1"/>
        <v>121.55999999999767</v>
      </c>
      <c r="K37" s="23">
        <v>111.06</v>
      </c>
      <c r="L37" s="24">
        <f t="shared" si="2"/>
        <v>10.499999999997669</v>
      </c>
      <c r="M37" s="32">
        <f t="shared" si="3"/>
        <v>1.1845161403858826E-2</v>
      </c>
      <c r="N37" s="35">
        <v>0</v>
      </c>
      <c r="O37" s="25">
        <v>0</v>
      </c>
      <c r="P37" s="26">
        <f t="shared" si="4"/>
        <v>0</v>
      </c>
      <c r="Q37" s="34">
        <v>0</v>
      </c>
      <c r="R37" s="29">
        <v>23452.189999999995</v>
      </c>
      <c r="S37" s="29">
        <f t="shared" si="5"/>
        <v>21690.013333333332</v>
      </c>
      <c r="T37" s="22">
        <f t="shared" si="6"/>
        <v>8.124368757111549</v>
      </c>
      <c r="U37" s="34">
        <v>15</v>
      </c>
      <c r="V37" s="37">
        <f t="shared" si="8"/>
        <v>103.75</v>
      </c>
      <c r="W37" s="22">
        <f t="shared" si="7"/>
        <v>1.4821428571428572</v>
      </c>
      <c r="X37" s="31" t="s">
        <v>113</v>
      </c>
    </row>
    <row r="38" spans="1:24" ht="20.399999999999999">
      <c r="A38" s="5">
        <v>25</v>
      </c>
      <c r="B38" s="6" t="s">
        <v>29</v>
      </c>
      <c r="C38" s="28">
        <v>105</v>
      </c>
      <c r="D38" s="28">
        <v>120</v>
      </c>
      <c r="E38" s="28">
        <v>115</v>
      </c>
      <c r="F38" s="28">
        <v>75</v>
      </c>
      <c r="G38" s="34">
        <f t="shared" si="0"/>
        <v>415</v>
      </c>
      <c r="H38" s="25">
        <v>17730.28</v>
      </c>
      <c r="I38" s="25">
        <v>17688.7</v>
      </c>
      <c r="J38" s="27">
        <f t="shared" si="1"/>
        <v>41.579999999998108</v>
      </c>
      <c r="K38" s="23">
        <v>40.549999999999997</v>
      </c>
      <c r="L38" s="24">
        <f t="shared" si="2"/>
        <v>1.0299999999981111</v>
      </c>
      <c r="M38" s="32">
        <f t="shared" si="3"/>
        <v>5.8092709195687329E-3</v>
      </c>
      <c r="N38" s="35">
        <v>0</v>
      </c>
      <c r="O38" s="25">
        <v>0</v>
      </c>
      <c r="P38" s="26">
        <f t="shared" si="4"/>
        <v>0</v>
      </c>
      <c r="Q38" s="34">
        <v>0</v>
      </c>
      <c r="R38" s="29">
        <v>5021.130000000001</v>
      </c>
      <c r="S38" s="29">
        <f t="shared" si="5"/>
        <v>4222.5233333333335</v>
      </c>
      <c r="T38" s="22">
        <f t="shared" si="6"/>
        <v>18.913019624126822</v>
      </c>
      <c r="U38" s="34">
        <v>15</v>
      </c>
      <c r="V38" s="37">
        <f t="shared" si="8"/>
        <v>118.75</v>
      </c>
      <c r="W38" s="22">
        <f t="shared" si="7"/>
        <v>1.6964285714285714</v>
      </c>
      <c r="X38" s="31" t="s">
        <v>112</v>
      </c>
    </row>
    <row r="39" spans="1:24" ht="20.399999999999999">
      <c r="A39" s="5">
        <v>26</v>
      </c>
      <c r="B39" s="6" t="s">
        <v>30</v>
      </c>
      <c r="C39" s="28">
        <v>120</v>
      </c>
      <c r="D39" s="28">
        <v>120</v>
      </c>
      <c r="E39" s="28">
        <v>120</v>
      </c>
      <c r="F39" s="28">
        <v>90</v>
      </c>
      <c r="G39" s="34">
        <f t="shared" si="0"/>
        <v>450</v>
      </c>
      <c r="H39" s="25">
        <v>15440.73</v>
      </c>
      <c r="I39" s="25">
        <v>15429.04</v>
      </c>
      <c r="J39" s="27">
        <f t="shared" si="1"/>
        <v>11.68999999999869</v>
      </c>
      <c r="K39" s="23">
        <v>9.93</v>
      </c>
      <c r="L39" s="24">
        <f t="shared" si="2"/>
        <v>1.7599999999986906</v>
      </c>
      <c r="M39" s="32">
        <f t="shared" si="3"/>
        <v>1.1398424815398564E-2</v>
      </c>
      <c r="N39" s="35">
        <v>0</v>
      </c>
      <c r="O39" s="25">
        <v>0</v>
      </c>
      <c r="P39" s="26">
        <f t="shared" si="4"/>
        <v>0</v>
      </c>
      <c r="Q39" s="34">
        <v>0</v>
      </c>
      <c r="R39" s="29">
        <v>4594</v>
      </c>
      <c r="S39" s="29">
        <f t="shared" si="5"/>
        <v>3611.6800000000003</v>
      </c>
      <c r="T39" s="22">
        <f t="shared" si="6"/>
        <v>27.198422894608594</v>
      </c>
      <c r="U39" s="34">
        <v>0</v>
      </c>
      <c r="V39" s="37">
        <f t="shared" si="8"/>
        <v>112.5</v>
      </c>
      <c r="W39" s="22">
        <f t="shared" si="7"/>
        <v>1.6071428571428572</v>
      </c>
      <c r="X39" s="31" t="s">
        <v>112</v>
      </c>
    </row>
    <row r="40" spans="1:24" ht="20.399999999999999">
      <c r="A40" s="5">
        <v>27</v>
      </c>
      <c r="B40" s="6" t="s">
        <v>31</v>
      </c>
      <c r="C40" s="28">
        <v>135</v>
      </c>
      <c r="D40" s="28">
        <v>135</v>
      </c>
      <c r="E40" s="28">
        <v>120</v>
      </c>
      <c r="F40" s="28">
        <v>90</v>
      </c>
      <c r="G40" s="34">
        <f t="shared" si="0"/>
        <v>480</v>
      </c>
      <c r="H40" s="25">
        <v>17063.52</v>
      </c>
      <c r="I40" s="25">
        <v>17043.990000000002</v>
      </c>
      <c r="J40" s="27">
        <f t="shared" si="1"/>
        <v>19.529999999998836</v>
      </c>
      <c r="K40" s="23">
        <v>18.63</v>
      </c>
      <c r="L40" s="24">
        <f t="shared" si="2"/>
        <v>0.89999999999883684</v>
      </c>
      <c r="M40" s="32">
        <f t="shared" si="3"/>
        <v>5.27440996933128E-3</v>
      </c>
      <c r="N40" s="35">
        <v>0</v>
      </c>
      <c r="O40" s="25">
        <v>0.72</v>
      </c>
      <c r="P40" s="26">
        <f t="shared" si="4"/>
        <v>4.2195279754704768E-3</v>
      </c>
      <c r="Q40" s="34">
        <v>0</v>
      </c>
      <c r="R40" s="29">
        <v>4888.1700000000019</v>
      </c>
      <c r="S40" s="29">
        <f t="shared" si="5"/>
        <v>4051.94</v>
      </c>
      <c r="T40" s="22">
        <f t="shared" si="6"/>
        <v>20.637768575052984</v>
      </c>
      <c r="U40" s="34">
        <v>15</v>
      </c>
      <c r="V40" s="37">
        <f t="shared" si="8"/>
        <v>135</v>
      </c>
      <c r="W40" s="22">
        <f t="shared" si="7"/>
        <v>1.9285714285714286</v>
      </c>
      <c r="X40" s="31" t="s">
        <v>111</v>
      </c>
    </row>
    <row r="41" spans="1:24" ht="31.8" customHeight="1">
      <c r="A41" s="5">
        <v>28</v>
      </c>
      <c r="B41" s="6" t="s">
        <v>32</v>
      </c>
      <c r="C41" s="28">
        <v>105</v>
      </c>
      <c r="D41" s="28">
        <v>105</v>
      </c>
      <c r="E41" s="28">
        <v>100</v>
      </c>
      <c r="F41" s="28">
        <v>90</v>
      </c>
      <c r="G41" s="34">
        <f t="shared" si="0"/>
        <v>400</v>
      </c>
      <c r="H41" s="25">
        <v>29596.73</v>
      </c>
      <c r="I41" s="25">
        <v>29514.3</v>
      </c>
      <c r="J41" s="27">
        <f t="shared" si="1"/>
        <v>82.430000000000291</v>
      </c>
      <c r="K41" s="23">
        <v>65.17</v>
      </c>
      <c r="L41" s="24">
        <f t="shared" si="2"/>
        <v>17.260000000000289</v>
      </c>
      <c r="M41" s="32">
        <f t="shared" si="3"/>
        <v>5.8317253291158486E-2</v>
      </c>
      <c r="N41" s="35">
        <v>0</v>
      </c>
      <c r="O41" s="25">
        <v>0</v>
      </c>
      <c r="P41" s="26">
        <f t="shared" si="4"/>
        <v>0</v>
      </c>
      <c r="Q41" s="34">
        <v>0</v>
      </c>
      <c r="R41" s="29">
        <v>8297.9699999999975</v>
      </c>
      <c r="S41" s="29">
        <f t="shared" si="5"/>
        <v>7072.1100000000006</v>
      </c>
      <c r="T41" s="22">
        <f t="shared" si="6"/>
        <v>17.333723598756194</v>
      </c>
      <c r="U41" s="34">
        <v>15</v>
      </c>
      <c r="V41" s="37">
        <f t="shared" si="8"/>
        <v>115</v>
      </c>
      <c r="W41" s="22">
        <f t="shared" si="7"/>
        <v>1.6428571428571428</v>
      </c>
      <c r="X41" s="31" t="s">
        <v>112</v>
      </c>
    </row>
    <row r="42" spans="1:24" ht="20.399999999999999">
      <c r="A42" s="5">
        <v>29</v>
      </c>
      <c r="B42" s="6" t="s">
        <v>77</v>
      </c>
      <c r="C42" s="28">
        <v>135</v>
      </c>
      <c r="D42" s="28">
        <v>135</v>
      </c>
      <c r="E42" s="28">
        <v>120</v>
      </c>
      <c r="F42" s="28">
        <v>75</v>
      </c>
      <c r="G42" s="34">
        <f t="shared" si="0"/>
        <v>465</v>
      </c>
      <c r="H42" s="25">
        <v>258891.23</v>
      </c>
      <c r="I42" s="25">
        <v>258770.38</v>
      </c>
      <c r="J42" s="27">
        <f t="shared" si="1"/>
        <v>120.85000000000582</v>
      </c>
      <c r="K42" s="23">
        <v>0</v>
      </c>
      <c r="L42" s="24">
        <f t="shared" si="2"/>
        <v>120.85000000000582</v>
      </c>
      <c r="M42" s="32">
        <f t="shared" si="3"/>
        <v>4.667983538878695E-2</v>
      </c>
      <c r="N42" s="35">
        <v>0</v>
      </c>
      <c r="O42" s="25">
        <v>0</v>
      </c>
      <c r="P42" s="26">
        <f t="shared" si="4"/>
        <v>0</v>
      </c>
      <c r="Q42" s="34">
        <v>0</v>
      </c>
      <c r="R42" s="30">
        <v>74334.200000000012</v>
      </c>
      <c r="S42" s="29">
        <f t="shared" si="5"/>
        <v>61478.726666666662</v>
      </c>
      <c r="T42" s="22">
        <f t="shared" si="6"/>
        <v>20.910441758227723</v>
      </c>
      <c r="U42" s="34">
        <v>15</v>
      </c>
      <c r="V42" s="37">
        <f t="shared" si="8"/>
        <v>131.25</v>
      </c>
      <c r="W42" s="22">
        <f t="shared" si="7"/>
        <v>1.875</v>
      </c>
      <c r="X42" s="31" t="s">
        <v>111</v>
      </c>
    </row>
    <row r="43" spans="1:24" ht="20.399999999999999">
      <c r="A43" s="5">
        <v>30</v>
      </c>
      <c r="B43" s="6" t="s">
        <v>33</v>
      </c>
      <c r="C43" s="28">
        <v>120</v>
      </c>
      <c r="D43" s="28">
        <v>105</v>
      </c>
      <c r="E43" s="28">
        <v>115</v>
      </c>
      <c r="F43" s="28">
        <v>90</v>
      </c>
      <c r="G43" s="34">
        <f t="shared" si="0"/>
        <v>430</v>
      </c>
      <c r="H43" s="25">
        <v>35489.660000000003</v>
      </c>
      <c r="I43" s="25">
        <v>35336.839999999997</v>
      </c>
      <c r="J43" s="27">
        <f t="shared" si="1"/>
        <v>152.82000000000698</v>
      </c>
      <c r="K43" s="23">
        <v>150.59</v>
      </c>
      <c r="L43" s="24">
        <f t="shared" si="2"/>
        <v>2.2300000000069815</v>
      </c>
      <c r="M43" s="32">
        <f t="shared" si="3"/>
        <v>6.2835203267852698E-3</v>
      </c>
      <c r="N43" s="35">
        <v>0</v>
      </c>
      <c r="O43" s="25">
        <v>0</v>
      </c>
      <c r="P43" s="26">
        <f t="shared" si="4"/>
        <v>0</v>
      </c>
      <c r="Q43" s="34">
        <v>0</v>
      </c>
      <c r="R43" s="29">
        <v>9602.1799999999967</v>
      </c>
      <c r="S43" s="29">
        <f t="shared" si="5"/>
        <v>8578.2199999999993</v>
      </c>
      <c r="T43" s="22">
        <f t="shared" si="6"/>
        <v>11.936742121325839</v>
      </c>
      <c r="U43" s="34">
        <v>15</v>
      </c>
      <c r="V43" s="37">
        <f t="shared" si="8"/>
        <v>122.5</v>
      </c>
      <c r="W43" s="22">
        <f t="shared" si="7"/>
        <v>1.75</v>
      </c>
      <c r="X43" s="31" t="s">
        <v>111</v>
      </c>
    </row>
    <row r="44" spans="1:24" ht="20.399999999999999">
      <c r="A44" s="5">
        <v>31</v>
      </c>
      <c r="B44" s="6" t="s">
        <v>78</v>
      </c>
      <c r="C44" s="28">
        <v>105</v>
      </c>
      <c r="D44" s="28">
        <v>105</v>
      </c>
      <c r="E44" s="28">
        <v>115</v>
      </c>
      <c r="F44" s="28">
        <v>90</v>
      </c>
      <c r="G44" s="34">
        <f t="shared" si="0"/>
        <v>415</v>
      </c>
      <c r="H44" s="25">
        <v>45326.239999999998</v>
      </c>
      <c r="I44" s="25">
        <v>45296.61</v>
      </c>
      <c r="J44" s="27">
        <f t="shared" si="1"/>
        <v>29.629999999997381</v>
      </c>
      <c r="K44" s="23">
        <v>22.25</v>
      </c>
      <c r="L44" s="24">
        <f t="shared" si="2"/>
        <v>7.3799999999973807</v>
      </c>
      <c r="M44" s="32">
        <f t="shared" si="3"/>
        <v>1.6281959412466997E-2</v>
      </c>
      <c r="N44" s="35">
        <v>0</v>
      </c>
      <c r="O44" s="25">
        <v>0</v>
      </c>
      <c r="P44" s="26">
        <f t="shared" si="4"/>
        <v>0</v>
      </c>
      <c r="Q44" s="34">
        <v>0</v>
      </c>
      <c r="R44" s="29">
        <v>13381.690000000002</v>
      </c>
      <c r="S44" s="29">
        <f t="shared" si="5"/>
        <v>10638.306666666665</v>
      </c>
      <c r="T44" s="22">
        <f t="shared" si="6"/>
        <v>25.787782015433571</v>
      </c>
      <c r="U44" s="34">
        <v>0</v>
      </c>
      <c r="V44" s="37">
        <f t="shared" si="8"/>
        <v>103.75</v>
      </c>
      <c r="W44" s="22">
        <f t="shared" si="7"/>
        <v>1.4821428571428572</v>
      </c>
      <c r="X44" s="31" t="s">
        <v>113</v>
      </c>
    </row>
    <row r="45" spans="1:24" ht="20.399999999999999">
      <c r="A45" s="5">
        <v>32</v>
      </c>
      <c r="B45" s="6" t="s">
        <v>34</v>
      </c>
      <c r="C45" s="28">
        <v>105</v>
      </c>
      <c r="D45" s="28">
        <v>90</v>
      </c>
      <c r="E45" s="28">
        <v>115</v>
      </c>
      <c r="F45" s="28">
        <v>90</v>
      </c>
      <c r="G45" s="34">
        <f t="shared" si="0"/>
        <v>400</v>
      </c>
      <c r="H45" s="25">
        <v>14186.79</v>
      </c>
      <c r="I45" s="25">
        <v>14154.23</v>
      </c>
      <c r="J45" s="27">
        <f t="shared" si="1"/>
        <v>32.56000000000131</v>
      </c>
      <c r="K45" s="23">
        <v>30.61</v>
      </c>
      <c r="L45" s="24">
        <f t="shared" si="2"/>
        <v>1.9500000000013102</v>
      </c>
      <c r="M45" s="32">
        <f t="shared" si="3"/>
        <v>1.3745181256657146E-2</v>
      </c>
      <c r="N45" s="35">
        <v>0</v>
      </c>
      <c r="O45" s="25">
        <v>1.24</v>
      </c>
      <c r="P45" s="26">
        <f t="shared" si="4"/>
        <v>8.7405255170479E-3</v>
      </c>
      <c r="Q45" s="34">
        <v>0</v>
      </c>
      <c r="R45" s="29">
        <v>4247.2199999999993</v>
      </c>
      <c r="S45" s="29">
        <f t="shared" si="5"/>
        <v>3302.3366666666666</v>
      </c>
      <c r="T45" s="22">
        <f t="shared" si="6"/>
        <v>28.612568272364701</v>
      </c>
      <c r="U45" s="34">
        <v>0</v>
      </c>
      <c r="V45" s="37">
        <f t="shared" si="8"/>
        <v>100</v>
      </c>
      <c r="W45" s="22">
        <f t="shared" si="7"/>
        <v>1.4285714285714286</v>
      </c>
      <c r="X45" s="31" t="s">
        <v>113</v>
      </c>
    </row>
    <row r="46" spans="1:24" ht="20.399999999999999">
      <c r="A46" s="5">
        <v>33</v>
      </c>
      <c r="B46" s="6" t="s">
        <v>79</v>
      </c>
      <c r="C46" s="28">
        <v>120</v>
      </c>
      <c r="D46" s="28">
        <v>90</v>
      </c>
      <c r="E46" s="28">
        <v>115</v>
      </c>
      <c r="F46" s="28">
        <v>90</v>
      </c>
      <c r="G46" s="34">
        <f t="shared" si="0"/>
        <v>415</v>
      </c>
      <c r="H46" s="25">
        <v>50835.19</v>
      </c>
      <c r="I46" s="25">
        <v>50805.36</v>
      </c>
      <c r="J46" s="27">
        <f t="shared" si="1"/>
        <v>29.830000000001746</v>
      </c>
      <c r="K46" s="23">
        <v>0</v>
      </c>
      <c r="L46" s="24">
        <f t="shared" si="2"/>
        <v>29.830000000001746</v>
      </c>
      <c r="M46" s="32">
        <f t="shared" si="3"/>
        <v>5.867982395659728E-2</v>
      </c>
      <c r="N46" s="35">
        <v>0</v>
      </c>
      <c r="O46" s="25">
        <v>0</v>
      </c>
      <c r="P46" s="26">
        <f t="shared" si="4"/>
        <v>0</v>
      </c>
      <c r="Q46" s="34">
        <v>0</v>
      </c>
      <c r="R46" s="29">
        <v>14750.190000000002</v>
      </c>
      <c r="S46" s="29">
        <f t="shared" ref="S46:S78" si="9">(I46-R46)/3</f>
        <v>12018.39</v>
      </c>
      <c r="T46" s="22">
        <f t="shared" si="6"/>
        <v>22.730166020573499</v>
      </c>
      <c r="U46" s="34">
        <v>15</v>
      </c>
      <c r="V46" s="37">
        <f t="shared" ref="V46:V78" si="10">(G46/4)-(N46+Q46)+U46</f>
        <v>118.75</v>
      </c>
      <c r="W46" s="22">
        <f t="shared" si="7"/>
        <v>1.6964285714285714</v>
      </c>
      <c r="X46" s="31" t="s">
        <v>112</v>
      </c>
    </row>
    <row r="47" spans="1:24" ht="20.399999999999999">
      <c r="A47" s="5">
        <v>34</v>
      </c>
      <c r="B47" s="6" t="s">
        <v>35</v>
      </c>
      <c r="C47" s="28">
        <v>105</v>
      </c>
      <c r="D47" s="28">
        <v>120</v>
      </c>
      <c r="E47" s="28">
        <v>85</v>
      </c>
      <c r="F47" s="28">
        <v>75</v>
      </c>
      <c r="G47" s="34">
        <f t="shared" si="0"/>
        <v>385</v>
      </c>
      <c r="H47" s="25">
        <v>30041</v>
      </c>
      <c r="I47" s="25">
        <v>30031.49</v>
      </c>
      <c r="J47" s="27">
        <f t="shared" si="1"/>
        <v>9.5099999999983993</v>
      </c>
      <c r="K47" s="23">
        <v>9.1300000000000008</v>
      </c>
      <c r="L47" s="24">
        <f t="shared" si="2"/>
        <v>0.37999999999839851</v>
      </c>
      <c r="M47" s="32">
        <f t="shared" si="3"/>
        <v>1.2649379181731584E-3</v>
      </c>
      <c r="N47" s="35">
        <v>0</v>
      </c>
      <c r="O47" s="25">
        <v>1.42</v>
      </c>
      <c r="P47" s="26">
        <f t="shared" si="4"/>
        <v>4.7268732731933017E-3</v>
      </c>
      <c r="Q47" s="34">
        <v>0</v>
      </c>
      <c r="R47" s="29">
        <v>9269.36</v>
      </c>
      <c r="S47" s="29">
        <f t="shared" si="9"/>
        <v>6920.71</v>
      </c>
      <c r="T47" s="22">
        <f t="shared" si="6"/>
        <v>33.936546972781699</v>
      </c>
      <c r="U47" s="34">
        <v>0</v>
      </c>
      <c r="V47" s="37">
        <f t="shared" si="10"/>
        <v>96.25</v>
      </c>
      <c r="W47" s="22">
        <f t="shared" si="7"/>
        <v>1.375</v>
      </c>
      <c r="X47" s="31" t="s">
        <v>113</v>
      </c>
    </row>
    <row r="48" spans="1:24" ht="20.399999999999999">
      <c r="A48" s="5">
        <v>35</v>
      </c>
      <c r="B48" s="6" t="s">
        <v>36</v>
      </c>
      <c r="C48" s="28">
        <v>120</v>
      </c>
      <c r="D48" s="28">
        <v>105</v>
      </c>
      <c r="E48" s="28">
        <v>120</v>
      </c>
      <c r="F48" s="28">
        <v>75</v>
      </c>
      <c r="G48" s="34">
        <f t="shared" si="0"/>
        <v>420</v>
      </c>
      <c r="H48" s="25">
        <v>32241.919999999998</v>
      </c>
      <c r="I48" s="25">
        <v>32178.86</v>
      </c>
      <c r="J48" s="27">
        <f t="shared" si="1"/>
        <v>63.059999999997672</v>
      </c>
      <c r="K48" s="23">
        <v>63.05</v>
      </c>
      <c r="L48" s="24">
        <f t="shared" si="2"/>
        <v>9.9999999976745357E-3</v>
      </c>
      <c r="M48" s="32">
        <f t="shared" si="3"/>
        <v>3.1015522641562712E-5</v>
      </c>
      <c r="N48" s="35">
        <v>0</v>
      </c>
      <c r="O48" s="25">
        <v>0</v>
      </c>
      <c r="P48" s="26">
        <f t="shared" si="4"/>
        <v>0</v>
      </c>
      <c r="Q48" s="34">
        <v>0</v>
      </c>
      <c r="R48" s="29">
        <v>9286.5499999999993</v>
      </c>
      <c r="S48" s="29">
        <f t="shared" si="9"/>
        <v>7630.77</v>
      </c>
      <c r="T48" s="22">
        <f t="shared" si="6"/>
        <v>21.698727651337922</v>
      </c>
      <c r="U48" s="34">
        <v>15</v>
      </c>
      <c r="V48" s="37">
        <f t="shared" si="10"/>
        <v>120</v>
      </c>
      <c r="W48" s="22">
        <f t="shared" si="7"/>
        <v>1.7142857142857142</v>
      </c>
      <c r="X48" s="31" t="s">
        <v>112</v>
      </c>
    </row>
    <row r="49" spans="1:24" ht="20.399999999999999">
      <c r="A49" s="5">
        <v>36</v>
      </c>
      <c r="B49" s="6" t="s">
        <v>37</v>
      </c>
      <c r="C49" s="28">
        <v>135</v>
      </c>
      <c r="D49" s="28">
        <v>120</v>
      </c>
      <c r="E49" s="28">
        <v>120</v>
      </c>
      <c r="F49" s="28">
        <v>90</v>
      </c>
      <c r="G49" s="34">
        <f t="shared" si="0"/>
        <v>465</v>
      </c>
      <c r="H49" s="25">
        <v>13349.3</v>
      </c>
      <c r="I49" s="25">
        <v>13339.33</v>
      </c>
      <c r="J49" s="27">
        <f t="shared" si="1"/>
        <v>9.9699999999993452</v>
      </c>
      <c r="K49" s="23">
        <v>9.73</v>
      </c>
      <c r="L49" s="24">
        <f t="shared" si="2"/>
        <v>0.23999999999934474</v>
      </c>
      <c r="M49" s="32">
        <f t="shared" si="3"/>
        <v>1.7978470781190381E-3</v>
      </c>
      <c r="N49" s="35">
        <v>0</v>
      </c>
      <c r="O49" s="25">
        <v>0</v>
      </c>
      <c r="P49" s="26">
        <f t="shared" si="4"/>
        <v>0</v>
      </c>
      <c r="Q49" s="34">
        <v>0</v>
      </c>
      <c r="R49" s="29">
        <v>3720.5499999999993</v>
      </c>
      <c r="S49" s="29">
        <f t="shared" si="9"/>
        <v>3206.26</v>
      </c>
      <c r="T49" s="22">
        <f t="shared" si="6"/>
        <v>16.04018389026464</v>
      </c>
      <c r="U49" s="34">
        <v>15</v>
      </c>
      <c r="V49" s="37">
        <f t="shared" si="10"/>
        <v>131.25</v>
      </c>
      <c r="W49" s="22">
        <f t="shared" si="7"/>
        <v>1.875</v>
      </c>
      <c r="X49" s="31" t="s">
        <v>111</v>
      </c>
    </row>
    <row r="50" spans="1:24" ht="20.399999999999999">
      <c r="A50" s="5">
        <v>37</v>
      </c>
      <c r="B50" s="6" t="s">
        <v>38</v>
      </c>
      <c r="C50" s="28">
        <v>120</v>
      </c>
      <c r="D50" s="28">
        <v>105</v>
      </c>
      <c r="E50" s="28">
        <v>115</v>
      </c>
      <c r="F50" s="28">
        <v>75</v>
      </c>
      <c r="G50" s="34">
        <f t="shared" si="0"/>
        <v>415</v>
      </c>
      <c r="H50" s="25">
        <v>17505.66</v>
      </c>
      <c r="I50" s="25">
        <v>17498.38</v>
      </c>
      <c r="J50" s="27">
        <f t="shared" si="1"/>
        <v>7.2799999999988358</v>
      </c>
      <c r="K50" s="23">
        <v>6.49</v>
      </c>
      <c r="L50" s="24">
        <f t="shared" si="2"/>
        <v>0.78999999999883563</v>
      </c>
      <c r="M50" s="32">
        <f t="shared" si="3"/>
        <v>4.5128261373683469E-3</v>
      </c>
      <c r="N50" s="35">
        <v>0</v>
      </c>
      <c r="O50" s="25">
        <v>0</v>
      </c>
      <c r="P50" s="26">
        <f t="shared" si="4"/>
        <v>0</v>
      </c>
      <c r="Q50" s="34">
        <v>0</v>
      </c>
      <c r="R50" s="29">
        <v>5120.7000000000007</v>
      </c>
      <c r="S50" s="29">
        <f t="shared" si="9"/>
        <v>4125.8933333333334</v>
      </c>
      <c r="T50" s="22">
        <f t="shared" si="6"/>
        <v>24.111303572236491</v>
      </c>
      <c r="U50" s="34">
        <v>15</v>
      </c>
      <c r="V50" s="37">
        <f t="shared" si="10"/>
        <v>118.75</v>
      </c>
      <c r="W50" s="22">
        <f t="shared" si="7"/>
        <v>1.6964285714285714</v>
      </c>
      <c r="X50" s="31" t="s">
        <v>112</v>
      </c>
    </row>
    <row r="51" spans="1:24" ht="20.399999999999999">
      <c r="A51" s="5">
        <v>38</v>
      </c>
      <c r="B51" s="6" t="s">
        <v>39</v>
      </c>
      <c r="C51" s="28">
        <v>105</v>
      </c>
      <c r="D51" s="28">
        <v>120</v>
      </c>
      <c r="E51" s="28">
        <v>120</v>
      </c>
      <c r="F51" s="28">
        <v>90</v>
      </c>
      <c r="G51" s="34">
        <f t="shared" si="0"/>
        <v>435</v>
      </c>
      <c r="H51" s="25">
        <v>38143.1</v>
      </c>
      <c r="I51" s="25">
        <v>38141.81</v>
      </c>
      <c r="J51" s="27">
        <f t="shared" si="1"/>
        <v>1.2900000000008731</v>
      </c>
      <c r="K51" s="23">
        <v>1.23</v>
      </c>
      <c r="L51" s="24">
        <f t="shared" si="2"/>
        <v>6.0000000000873133E-2</v>
      </c>
      <c r="M51" s="32">
        <f t="shared" si="3"/>
        <v>1.5730236923814042E-4</v>
      </c>
      <c r="N51" s="35">
        <v>0</v>
      </c>
      <c r="O51" s="25">
        <v>0</v>
      </c>
      <c r="P51" s="26">
        <f t="shared" si="4"/>
        <v>0</v>
      </c>
      <c r="Q51" s="34">
        <v>0</v>
      </c>
      <c r="R51" s="29">
        <v>11281.479999999996</v>
      </c>
      <c r="S51" s="29">
        <f t="shared" si="9"/>
        <v>8953.4433333333345</v>
      </c>
      <c r="T51" s="22">
        <f t="shared" si="6"/>
        <v>26.001579280671471</v>
      </c>
      <c r="U51" s="34">
        <v>0</v>
      </c>
      <c r="V51" s="37">
        <f t="shared" si="10"/>
        <v>108.75</v>
      </c>
      <c r="W51" s="22">
        <f t="shared" si="7"/>
        <v>1.5535714285714286</v>
      </c>
      <c r="X51" s="31" t="s">
        <v>112</v>
      </c>
    </row>
    <row r="52" spans="1:24" ht="20.399999999999999">
      <c r="A52" s="5">
        <v>39</v>
      </c>
      <c r="B52" s="6" t="s">
        <v>40</v>
      </c>
      <c r="C52" s="28">
        <v>105</v>
      </c>
      <c r="D52" s="28">
        <v>105</v>
      </c>
      <c r="E52" s="28">
        <v>115</v>
      </c>
      <c r="F52" s="28">
        <v>90</v>
      </c>
      <c r="G52" s="34">
        <f t="shared" si="0"/>
        <v>415</v>
      </c>
      <c r="H52" s="25">
        <v>52390.65</v>
      </c>
      <c r="I52" s="25">
        <v>52390.04</v>
      </c>
      <c r="J52" s="27">
        <f t="shared" si="1"/>
        <v>0.61000000000058208</v>
      </c>
      <c r="K52" s="23">
        <v>7.0000000000000007E-2</v>
      </c>
      <c r="L52" s="24">
        <f t="shared" si="2"/>
        <v>0.54000000000058201</v>
      </c>
      <c r="M52" s="32">
        <f t="shared" si="3"/>
        <v>1.0307182674782274E-3</v>
      </c>
      <c r="N52" s="35">
        <v>0</v>
      </c>
      <c r="O52" s="25">
        <v>0</v>
      </c>
      <c r="P52" s="26">
        <f t="shared" si="4"/>
        <v>0</v>
      </c>
      <c r="Q52" s="34">
        <v>0</v>
      </c>
      <c r="R52" s="29">
        <v>14430.980000000003</v>
      </c>
      <c r="S52" s="29">
        <f t="shared" si="9"/>
        <v>12653.019999999999</v>
      </c>
      <c r="T52" s="22">
        <f t="shared" si="6"/>
        <v>14.051665136070321</v>
      </c>
      <c r="U52" s="34">
        <v>15</v>
      </c>
      <c r="V52" s="37">
        <f t="shared" si="10"/>
        <v>118.75</v>
      </c>
      <c r="W52" s="22">
        <f t="shared" si="7"/>
        <v>1.6964285714285714</v>
      </c>
      <c r="X52" s="31" t="s">
        <v>112</v>
      </c>
    </row>
    <row r="53" spans="1:24" ht="20.399999999999999">
      <c r="A53" s="5">
        <v>40</v>
      </c>
      <c r="B53" s="6" t="s">
        <v>41</v>
      </c>
      <c r="C53" s="28">
        <v>135</v>
      </c>
      <c r="D53" s="28">
        <v>120</v>
      </c>
      <c r="E53" s="28">
        <v>120</v>
      </c>
      <c r="F53" s="28">
        <v>90</v>
      </c>
      <c r="G53" s="34">
        <f t="shared" si="0"/>
        <v>465</v>
      </c>
      <c r="H53" s="25">
        <v>17546.43</v>
      </c>
      <c r="I53" s="25">
        <v>17538.22</v>
      </c>
      <c r="J53" s="27">
        <f t="shared" si="1"/>
        <v>8.2099999999991269</v>
      </c>
      <c r="K53" s="23">
        <v>8.1999999999999993</v>
      </c>
      <c r="L53" s="24">
        <f t="shared" si="2"/>
        <v>9.9999999991275956E-3</v>
      </c>
      <c r="M53" s="32">
        <f t="shared" si="3"/>
        <v>5.6991650148364057E-5</v>
      </c>
      <c r="N53" s="35">
        <v>0</v>
      </c>
      <c r="O53" s="25">
        <v>0</v>
      </c>
      <c r="P53" s="26">
        <f t="shared" si="4"/>
        <v>0</v>
      </c>
      <c r="Q53" s="34">
        <v>0</v>
      </c>
      <c r="R53" s="29">
        <v>4733.1900000000005</v>
      </c>
      <c r="S53" s="29">
        <f t="shared" si="9"/>
        <v>4268.3433333333332</v>
      </c>
      <c r="T53" s="22">
        <f t="shared" si="6"/>
        <v>10.890564098639377</v>
      </c>
      <c r="U53" s="34">
        <v>15</v>
      </c>
      <c r="V53" s="37">
        <f t="shared" si="10"/>
        <v>131.25</v>
      </c>
      <c r="W53" s="22">
        <f t="shared" si="7"/>
        <v>1.875</v>
      </c>
      <c r="X53" s="31" t="s">
        <v>111</v>
      </c>
    </row>
    <row r="54" spans="1:24" ht="20.399999999999999">
      <c r="A54" s="5">
        <v>41</v>
      </c>
      <c r="B54" s="7" t="s">
        <v>42</v>
      </c>
      <c r="C54" s="28">
        <v>90</v>
      </c>
      <c r="D54" s="28">
        <v>90</v>
      </c>
      <c r="E54" s="28">
        <v>100</v>
      </c>
      <c r="F54" s="28">
        <v>90</v>
      </c>
      <c r="G54" s="34">
        <f t="shared" si="0"/>
        <v>370</v>
      </c>
      <c r="H54" s="25">
        <v>48161.04</v>
      </c>
      <c r="I54" s="25">
        <v>47961.61</v>
      </c>
      <c r="J54" s="27">
        <f t="shared" si="1"/>
        <v>199.43000000000029</v>
      </c>
      <c r="K54" s="23">
        <v>32.82</v>
      </c>
      <c r="L54" s="24">
        <f t="shared" si="2"/>
        <v>166.6100000000003</v>
      </c>
      <c r="M54" s="32">
        <f t="shared" si="3"/>
        <v>0.34594352613647938</v>
      </c>
      <c r="N54" s="35">
        <v>0</v>
      </c>
      <c r="O54" s="25">
        <v>0</v>
      </c>
      <c r="P54" s="26">
        <f t="shared" si="4"/>
        <v>0</v>
      </c>
      <c r="Q54" s="34">
        <v>0</v>
      </c>
      <c r="R54" s="29">
        <v>14284.330000000002</v>
      </c>
      <c r="S54" s="29">
        <f t="shared" si="9"/>
        <v>11225.76</v>
      </c>
      <c r="T54" s="22">
        <f t="shared" si="6"/>
        <v>27.24599492595603</v>
      </c>
      <c r="U54" s="34">
        <v>0</v>
      </c>
      <c r="V54" s="37">
        <f t="shared" si="10"/>
        <v>92.5</v>
      </c>
      <c r="W54" s="22">
        <f t="shared" si="7"/>
        <v>1.3214285714285714</v>
      </c>
      <c r="X54" s="31" t="s">
        <v>113</v>
      </c>
    </row>
    <row r="55" spans="1:24" ht="20.399999999999999">
      <c r="A55" s="5">
        <v>42</v>
      </c>
      <c r="B55" s="6" t="s">
        <v>43</v>
      </c>
      <c r="C55" s="28">
        <v>75</v>
      </c>
      <c r="D55" s="28">
        <v>90</v>
      </c>
      <c r="E55" s="28">
        <v>100</v>
      </c>
      <c r="F55" s="28">
        <v>90</v>
      </c>
      <c r="G55" s="34">
        <f t="shared" si="0"/>
        <v>355</v>
      </c>
      <c r="H55" s="25">
        <v>23481.67</v>
      </c>
      <c r="I55" s="25">
        <v>23245.17</v>
      </c>
      <c r="J55" s="27">
        <f t="shared" si="1"/>
        <v>236.5</v>
      </c>
      <c r="K55" s="23">
        <v>0</v>
      </c>
      <c r="L55" s="24">
        <f t="shared" si="2"/>
        <v>236.5</v>
      </c>
      <c r="M55" s="32">
        <f t="shared" si="3"/>
        <v>1.0071685702081667</v>
      </c>
      <c r="N55" s="35">
        <v>1</v>
      </c>
      <c r="O55" s="25">
        <v>0</v>
      </c>
      <c r="P55" s="26">
        <f t="shared" si="4"/>
        <v>0</v>
      </c>
      <c r="Q55" s="34">
        <v>0</v>
      </c>
      <c r="R55" s="29">
        <v>6845.0099999999984</v>
      </c>
      <c r="S55" s="29">
        <f t="shared" si="9"/>
        <v>5466.72</v>
      </c>
      <c r="T55" s="22">
        <f t="shared" si="6"/>
        <v>25.2123759768197</v>
      </c>
      <c r="U55" s="34">
        <v>0</v>
      </c>
      <c r="V55" s="37">
        <f t="shared" si="10"/>
        <v>87.75</v>
      </c>
      <c r="W55" s="22">
        <f t="shared" si="7"/>
        <v>1.2535714285714286</v>
      </c>
      <c r="X55" s="31" t="s">
        <v>114</v>
      </c>
    </row>
    <row r="56" spans="1:24" ht="20.399999999999999">
      <c r="A56" s="5">
        <v>43</v>
      </c>
      <c r="B56" s="6" t="s">
        <v>44</v>
      </c>
      <c r="C56" s="28">
        <v>135</v>
      </c>
      <c r="D56" s="28">
        <v>135</v>
      </c>
      <c r="E56" s="28">
        <v>120</v>
      </c>
      <c r="F56" s="28">
        <v>90</v>
      </c>
      <c r="G56" s="34">
        <f t="shared" si="0"/>
        <v>480</v>
      </c>
      <c r="H56" s="25">
        <v>21940.62</v>
      </c>
      <c r="I56" s="25">
        <v>21939.52</v>
      </c>
      <c r="J56" s="27">
        <f t="shared" si="1"/>
        <v>1.0999999999985448</v>
      </c>
      <c r="K56" s="23">
        <v>1.1000000000000001</v>
      </c>
      <c r="L56" s="24">
        <f t="shared" si="2"/>
        <v>-1.4552803406786552E-12</v>
      </c>
      <c r="M56" s="32">
        <f t="shared" si="3"/>
        <v>-6.632813205272482E-15</v>
      </c>
      <c r="N56" s="35">
        <v>0</v>
      </c>
      <c r="O56" s="25">
        <v>0</v>
      </c>
      <c r="P56" s="26">
        <f t="shared" si="4"/>
        <v>0</v>
      </c>
      <c r="Q56" s="34">
        <v>0</v>
      </c>
      <c r="R56" s="29">
        <v>6452.6100000000006</v>
      </c>
      <c r="S56" s="29">
        <f t="shared" si="9"/>
        <v>5162.3033333333333</v>
      </c>
      <c r="T56" s="22">
        <f t="shared" si="6"/>
        <v>24.994785919205327</v>
      </c>
      <c r="U56" s="34">
        <v>15</v>
      </c>
      <c r="V56" s="37">
        <f t="shared" si="10"/>
        <v>135</v>
      </c>
      <c r="W56" s="22">
        <f t="shared" si="7"/>
        <v>1.9285714285714286</v>
      </c>
      <c r="X56" s="31" t="s">
        <v>111</v>
      </c>
    </row>
    <row r="57" spans="1:24" ht="20.399999999999999">
      <c r="A57" s="5">
        <v>44</v>
      </c>
      <c r="B57" s="7" t="s">
        <v>45</v>
      </c>
      <c r="C57" s="28">
        <v>120</v>
      </c>
      <c r="D57" s="28">
        <v>120</v>
      </c>
      <c r="E57" s="28">
        <v>120</v>
      </c>
      <c r="F57" s="28">
        <v>90</v>
      </c>
      <c r="G57" s="34">
        <f t="shared" si="0"/>
        <v>450</v>
      </c>
      <c r="H57" s="25">
        <v>21108</v>
      </c>
      <c r="I57" s="25">
        <v>21108</v>
      </c>
      <c r="J57" s="27">
        <f t="shared" si="1"/>
        <v>0</v>
      </c>
      <c r="K57" s="23">
        <v>0</v>
      </c>
      <c r="L57" s="24">
        <f t="shared" si="2"/>
        <v>0</v>
      </c>
      <c r="M57" s="32">
        <f t="shared" si="3"/>
        <v>0</v>
      </c>
      <c r="N57" s="35">
        <v>0</v>
      </c>
      <c r="O57" s="25">
        <v>0</v>
      </c>
      <c r="P57" s="26">
        <f t="shared" si="4"/>
        <v>0</v>
      </c>
      <c r="Q57" s="34">
        <v>0</v>
      </c>
      <c r="R57" s="29">
        <v>6150.24</v>
      </c>
      <c r="S57" s="29">
        <f t="shared" si="9"/>
        <v>4985.92</v>
      </c>
      <c r="T57" s="22">
        <f t="shared" si="6"/>
        <v>23.352159681663558</v>
      </c>
      <c r="U57" s="34">
        <v>15</v>
      </c>
      <c r="V57" s="37">
        <f t="shared" si="10"/>
        <v>127.5</v>
      </c>
      <c r="W57" s="22">
        <f t="shared" si="7"/>
        <v>1.8214285714285714</v>
      </c>
      <c r="X57" s="31" t="s">
        <v>111</v>
      </c>
    </row>
    <row r="58" spans="1:24" ht="20.399999999999999">
      <c r="A58" s="5">
        <v>45</v>
      </c>
      <c r="B58" s="6" t="s">
        <v>46</v>
      </c>
      <c r="C58" s="28">
        <v>120</v>
      </c>
      <c r="D58" s="28">
        <v>120</v>
      </c>
      <c r="E58" s="28">
        <v>120</v>
      </c>
      <c r="F58" s="28">
        <v>90</v>
      </c>
      <c r="G58" s="34">
        <f t="shared" si="0"/>
        <v>450</v>
      </c>
      <c r="H58" s="25">
        <v>22014.06</v>
      </c>
      <c r="I58" s="25">
        <v>21897.96</v>
      </c>
      <c r="J58" s="27">
        <f t="shared" si="1"/>
        <v>116.10000000000218</v>
      </c>
      <c r="K58" s="23">
        <v>115.68</v>
      </c>
      <c r="L58" s="24">
        <f t="shared" si="2"/>
        <v>0.42000000000217597</v>
      </c>
      <c r="M58" s="32">
        <f t="shared" si="3"/>
        <v>1.907871605701883E-3</v>
      </c>
      <c r="N58" s="35">
        <v>0</v>
      </c>
      <c r="O58" s="25">
        <v>0</v>
      </c>
      <c r="P58" s="26">
        <f t="shared" si="4"/>
        <v>0</v>
      </c>
      <c r="Q58" s="34">
        <v>0</v>
      </c>
      <c r="R58" s="29">
        <v>6364.6099999999988</v>
      </c>
      <c r="S58" s="29">
        <f t="shared" si="9"/>
        <v>5177.7833333333338</v>
      </c>
      <c r="T58" s="22">
        <f t="shared" si="6"/>
        <v>22.921520470471567</v>
      </c>
      <c r="U58" s="34">
        <v>15</v>
      </c>
      <c r="V58" s="37">
        <f t="shared" si="10"/>
        <v>127.5</v>
      </c>
      <c r="W58" s="22">
        <f t="shared" si="7"/>
        <v>1.8214285714285714</v>
      </c>
      <c r="X58" s="31" t="s">
        <v>111</v>
      </c>
    </row>
    <row r="59" spans="1:24" ht="20.399999999999999">
      <c r="A59" s="5">
        <v>46</v>
      </c>
      <c r="B59" s="6" t="s">
        <v>47</v>
      </c>
      <c r="C59" s="28">
        <v>105</v>
      </c>
      <c r="D59" s="28">
        <v>105</v>
      </c>
      <c r="E59" s="28">
        <v>100</v>
      </c>
      <c r="F59" s="28">
        <v>90</v>
      </c>
      <c r="G59" s="34">
        <f t="shared" si="0"/>
        <v>400</v>
      </c>
      <c r="H59" s="25">
        <v>24132.82</v>
      </c>
      <c r="I59" s="25">
        <v>24073.8</v>
      </c>
      <c r="J59" s="27">
        <f t="shared" si="1"/>
        <v>59.020000000000437</v>
      </c>
      <c r="K59" s="23">
        <v>15.31</v>
      </c>
      <c r="L59" s="24">
        <f t="shared" si="2"/>
        <v>43.710000000000434</v>
      </c>
      <c r="M59" s="32">
        <f t="shared" si="3"/>
        <v>0.18112263713896856</v>
      </c>
      <c r="N59" s="35">
        <v>0</v>
      </c>
      <c r="O59" s="25">
        <v>0</v>
      </c>
      <c r="P59" s="26">
        <f t="shared" si="4"/>
        <v>0</v>
      </c>
      <c r="Q59" s="34">
        <v>0</v>
      </c>
      <c r="R59" s="29">
        <v>5944.23</v>
      </c>
      <c r="S59" s="29">
        <f t="shared" si="9"/>
        <v>6043.19</v>
      </c>
      <c r="T59" s="22">
        <f t="shared" si="6"/>
        <v>-1.637545733296488</v>
      </c>
      <c r="U59" s="34">
        <v>15</v>
      </c>
      <c r="V59" s="37">
        <f t="shared" si="10"/>
        <v>115</v>
      </c>
      <c r="W59" s="22">
        <f t="shared" si="7"/>
        <v>1.6428571428571428</v>
      </c>
      <c r="X59" s="31" t="s">
        <v>112</v>
      </c>
    </row>
    <row r="60" spans="1:24" ht="30.6">
      <c r="A60" s="72">
        <v>47</v>
      </c>
      <c r="B60" s="73" t="s">
        <v>116</v>
      </c>
      <c r="C60" s="74">
        <v>0</v>
      </c>
      <c r="D60" s="74">
        <v>0</v>
      </c>
      <c r="E60" s="74">
        <v>0</v>
      </c>
      <c r="F60" s="74">
        <v>0</v>
      </c>
      <c r="G60" s="34">
        <f t="shared" si="0"/>
        <v>0</v>
      </c>
      <c r="H60" s="38">
        <v>0</v>
      </c>
      <c r="I60" s="38">
        <v>0</v>
      </c>
      <c r="J60" s="75">
        <f t="shared" si="1"/>
        <v>0</v>
      </c>
      <c r="K60" s="75">
        <v>0</v>
      </c>
      <c r="L60" s="38">
        <f t="shared" si="2"/>
        <v>0</v>
      </c>
      <c r="M60" s="76">
        <v>0</v>
      </c>
      <c r="N60" s="35">
        <v>0</v>
      </c>
      <c r="O60" s="38">
        <v>0</v>
      </c>
      <c r="P60" s="77">
        <v>0</v>
      </c>
      <c r="Q60" s="34">
        <v>0</v>
      </c>
      <c r="R60" s="78">
        <v>0</v>
      </c>
      <c r="S60" s="78">
        <f t="shared" si="9"/>
        <v>0</v>
      </c>
      <c r="T60" s="79">
        <v>0</v>
      </c>
      <c r="U60" s="34">
        <v>0</v>
      </c>
      <c r="V60" s="37">
        <f t="shared" si="10"/>
        <v>0</v>
      </c>
      <c r="W60" s="79">
        <f t="shared" si="7"/>
        <v>0</v>
      </c>
      <c r="X60" s="80" t="s">
        <v>123</v>
      </c>
    </row>
    <row r="61" spans="1:24" ht="20.399999999999999">
      <c r="A61" s="5">
        <v>48</v>
      </c>
      <c r="B61" s="6" t="s">
        <v>48</v>
      </c>
      <c r="C61" s="28">
        <v>120</v>
      </c>
      <c r="D61" s="28">
        <v>105</v>
      </c>
      <c r="E61" s="28">
        <v>115</v>
      </c>
      <c r="F61" s="28">
        <v>90</v>
      </c>
      <c r="G61" s="34">
        <f t="shared" si="0"/>
        <v>430</v>
      </c>
      <c r="H61" s="25">
        <v>13248.5</v>
      </c>
      <c r="I61" s="25">
        <v>13236.44</v>
      </c>
      <c r="J61" s="27">
        <f t="shared" si="1"/>
        <v>12.059999999999491</v>
      </c>
      <c r="K61" s="23">
        <v>9.0399999999999991</v>
      </c>
      <c r="L61" s="24">
        <f t="shared" si="2"/>
        <v>3.0199999999994915</v>
      </c>
      <c r="M61" s="32">
        <f t="shared" si="3"/>
        <v>2.279503340000371E-2</v>
      </c>
      <c r="N61" s="35">
        <v>0</v>
      </c>
      <c r="O61" s="25">
        <v>0</v>
      </c>
      <c r="P61" s="26">
        <f t="shared" si="4"/>
        <v>0</v>
      </c>
      <c r="Q61" s="34">
        <v>0</v>
      </c>
      <c r="R61" s="29">
        <v>4635.5</v>
      </c>
      <c r="S61" s="29">
        <f t="shared" si="9"/>
        <v>2866.98</v>
      </c>
      <c r="T61" s="22">
        <f t="shared" si="6"/>
        <v>61.685815736419499</v>
      </c>
      <c r="U61" s="34">
        <v>0</v>
      </c>
      <c r="V61" s="37">
        <f t="shared" si="10"/>
        <v>107.5</v>
      </c>
      <c r="W61" s="22">
        <f t="shared" si="7"/>
        <v>1.5357142857142858</v>
      </c>
      <c r="X61" s="31" t="s">
        <v>112</v>
      </c>
    </row>
    <row r="62" spans="1:24" ht="20.399999999999999">
      <c r="A62" s="72">
        <v>49</v>
      </c>
      <c r="B62" s="6" t="s">
        <v>49</v>
      </c>
      <c r="C62" s="28">
        <v>135</v>
      </c>
      <c r="D62" s="28">
        <v>120</v>
      </c>
      <c r="E62" s="28">
        <v>115</v>
      </c>
      <c r="F62" s="28">
        <v>90</v>
      </c>
      <c r="G62" s="34">
        <f t="shared" si="0"/>
        <v>460</v>
      </c>
      <c r="H62" s="25">
        <v>12829.49</v>
      </c>
      <c r="I62" s="25">
        <v>12827.7</v>
      </c>
      <c r="J62" s="27">
        <f t="shared" si="1"/>
        <v>1.7899999999990541</v>
      </c>
      <c r="K62" s="23">
        <v>1.47</v>
      </c>
      <c r="L62" s="24">
        <f t="shared" si="2"/>
        <v>0.31999999999905415</v>
      </c>
      <c r="M62" s="32">
        <f t="shared" si="3"/>
        <v>2.4942534738251806E-3</v>
      </c>
      <c r="N62" s="35">
        <v>0</v>
      </c>
      <c r="O62" s="25">
        <v>0</v>
      </c>
      <c r="P62" s="26">
        <f t="shared" si="4"/>
        <v>0</v>
      </c>
      <c r="Q62" s="34">
        <v>0</v>
      </c>
      <c r="R62" s="29">
        <v>3916.1900000000005</v>
      </c>
      <c r="S62" s="29">
        <f t="shared" si="9"/>
        <v>2970.5033333333336</v>
      </c>
      <c r="T62" s="22">
        <f t="shared" si="6"/>
        <v>31.835906597198459</v>
      </c>
      <c r="U62" s="34">
        <v>0</v>
      </c>
      <c r="V62" s="37">
        <f t="shared" si="10"/>
        <v>115</v>
      </c>
      <c r="W62" s="22">
        <f t="shared" si="7"/>
        <v>1.6428571428571428</v>
      </c>
      <c r="X62" s="31" t="s">
        <v>112</v>
      </c>
    </row>
    <row r="63" spans="1:24" ht="20.399999999999999">
      <c r="A63" s="5">
        <v>50</v>
      </c>
      <c r="B63" s="6" t="s">
        <v>50</v>
      </c>
      <c r="C63" s="28">
        <v>120</v>
      </c>
      <c r="D63" s="28">
        <v>120</v>
      </c>
      <c r="E63" s="28">
        <v>120</v>
      </c>
      <c r="F63" s="28">
        <v>90</v>
      </c>
      <c r="G63" s="34">
        <f t="shared" si="0"/>
        <v>450</v>
      </c>
      <c r="H63" s="25">
        <v>45093.33</v>
      </c>
      <c r="I63" s="25">
        <v>45003.22</v>
      </c>
      <c r="J63" s="27">
        <f t="shared" si="1"/>
        <v>90.110000000000582</v>
      </c>
      <c r="K63" s="23">
        <v>75.55</v>
      </c>
      <c r="L63" s="24">
        <f t="shared" si="2"/>
        <v>14.560000000000585</v>
      </c>
      <c r="M63" s="32">
        <f t="shared" si="3"/>
        <v>3.2288589021925378E-2</v>
      </c>
      <c r="N63" s="35">
        <v>0</v>
      </c>
      <c r="O63" s="25">
        <v>12.13</v>
      </c>
      <c r="P63" s="26">
        <f t="shared" si="4"/>
        <v>2.6899765442028791E-2</v>
      </c>
      <c r="Q63" s="34">
        <v>0</v>
      </c>
      <c r="R63" s="29">
        <v>11380.200000000004</v>
      </c>
      <c r="S63" s="29">
        <f t="shared" si="9"/>
        <v>11207.673333333332</v>
      </c>
      <c r="T63" s="22">
        <f t="shared" si="6"/>
        <v>1.5393620204253406</v>
      </c>
      <c r="U63" s="34">
        <v>15</v>
      </c>
      <c r="V63" s="37">
        <f t="shared" si="10"/>
        <v>127.5</v>
      </c>
      <c r="W63" s="22">
        <f t="shared" si="7"/>
        <v>1.8214285714285714</v>
      </c>
      <c r="X63" s="31" t="s">
        <v>111</v>
      </c>
    </row>
    <row r="64" spans="1:24" ht="30" customHeight="1">
      <c r="A64" s="72">
        <v>51</v>
      </c>
      <c r="B64" s="6" t="s">
        <v>51</v>
      </c>
      <c r="C64" s="28">
        <v>105</v>
      </c>
      <c r="D64" s="28">
        <v>135</v>
      </c>
      <c r="E64" s="28">
        <v>120</v>
      </c>
      <c r="F64" s="28">
        <v>75</v>
      </c>
      <c r="G64" s="34">
        <f t="shared" si="0"/>
        <v>435</v>
      </c>
      <c r="H64" s="25">
        <v>13941.42</v>
      </c>
      <c r="I64" s="25">
        <v>13934.06</v>
      </c>
      <c r="J64" s="27">
        <f t="shared" si="1"/>
        <v>7.3600000000005821</v>
      </c>
      <c r="K64" s="23">
        <v>7.33</v>
      </c>
      <c r="L64" s="24">
        <f t="shared" si="2"/>
        <v>3.0000000000582006E-2</v>
      </c>
      <c r="M64" s="32">
        <f t="shared" si="3"/>
        <v>2.1518611447458009E-4</v>
      </c>
      <c r="N64" s="35">
        <v>0</v>
      </c>
      <c r="O64" s="25">
        <v>0</v>
      </c>
      <c r="P64" s="26">
        <f t="shared" si="4"/>
        <v>0</v>
      </c>
      <c r="Q64" s="34">
        <v>0</v>
      </c>
      <c r="R64" s="29">
        <v>3972.8500000000004</v>
      </c>
      <c r="S64" s="29">
        <f t="shared" si="9"/>
        <v>3320.4033333333332</v>
      </c>
      <c r="T64" s="22">
        <f t="shared" si="6"/>
        <v>19.649620879391176</v>
      </c>
      <c r="U64" s="34">
        <v>15</v>
      </c>
      <c r="V64" s="37">
        <f t="shared" si="10"/>
        <v>123.75</v>
      </c>
      <c r="W64" s="22">
        <f t="shared" si="7"/>
        <v>1.7678571428571428</v>
      </c>
      <c r="X64" s="31" t="s">
        <v>111</v>
      </c>
    </row>
    <row r="65" spans="1:24" ht="20.399999999999999">
      <c r="A65" s="5">
        <v>52</v>
      </c>
      <c r="B65" s="6" t="s">
        <v>52</v>
      </c>
      <c r="C65" s="28">
        <v>120</v>
      </c>
      <c r="D65" s="28">
        <v>90</v>
      </c>
      <c r="E65" s="28">
        <v>85</v>
      </c>
      <c r="F65" s="28">
        <v>90</v>
      </c>
      <c r="G65" s="34">
        <f t="shared" si="0"/>
        <v>385</v>
      </c>
      <c r="H65" s="25">
        <v>44764.21</v>
      </c>
      <c r="I65" s="25">
        <v>44700.98</v>
      </c>
      <c r="J65" s="27">
        <f t="shared" si="1"/>
        <v>63.229999999995925</v>
      </c>
      <c r="K65" s="23">
        <v>58.03</v>
      </c>
      <c r="L65" s="24">
        <f t="shared" si="2"/>
        <v>5.1999999999959243</v>
      </c>
      <c r="M65" s="32">
        <f t="shared" si="3"/>
        <v>1.1616423030800554E-2</v>
      </c>
      <c r="N65" s="35">
        <v>0</v>
      </c>
      <c r="O65" s="25">
        <v>0</v>
      </c>
      <c r="P65" s="26">
        <f t="shared" si="4"/>
        <v>0</v>
      </c>
      <c r="Q65" s="34">
        <v>0</v>
      </c>
      <c r="R65" s="29">
        <v>14450.290000000005</v>
      </c>
      <c r="S65" s="29">
        <f t="shared" si="9"/>
        <v>10083.563333333334</v>
      </c>
      <c r="T65" s="22">
        <f t="shared" si="6"/>
        <v>43.305392372868226</v>
      </c>
      <c r="U65" s="34">
        <v>0</v>
      </c>
      <c r="V65" s="37">
        <f t="shared" si="10"/>
        <v>96.25</v>
      </c>
      <c r="W65" s="22">
        <f t="shared" si="7"/>
        <v>1.375</v>
      </c>
      <c r="X65" s="31" t="s">
        <v>113</v>
      </c>
    </row>
    <row r="66" spans="1:24" ht="20.399999999999999">
      <c r="A66" s="72">
        <v>53</v>
      </c>
      <c r="B66" s="6" t="s">
        <v>53</v>
      </c>
      <c r="C66" s="28">
        <v>135</v>
      </c>
      <c r="D66" s="28">
        <v>120</v>
      </c>
      <c r="E66" s="28">
        <v>100</v>
      </c>
      <c r="F66" s="28">
        <v>90</v>
      </c>
      <c r="G66" s="34">
        <f t="shared" si="0"/>
        <v>445</v>
      </c>
      <c r="H66" s="25">
        <v>49735.040000000001</v>
      </c>
      <c r="I66" s="25">
        <v>49685.96</v>
      </c>
      <c r="J66" s="27">
        <f t="shared" si="1"/>
        <v>49.080000000001746</v>
      </c>
      <c r="K66" s="23">
        <v>23.49</v>
      </c>
      <c r="L66" s="24">
        <f t="shared" si="2"/>
        <v>25.590000000001748</v>
      </c>
      <c r="M66" s="32">
        <f t="shared" si="3"/>
        <v>5.1452657924879019E-2</v>
      </c>
      <c r="N66" s="35">
        <v>0</v>
      </c>
      <c r="O66" s="25">
        <v>25.58</v>
      </c>
      <c r="P66" s="26">
        <f t="shared" si="4"/>
        <v>5.1432551376253043E-2</v>
      </c>
      <c r="Q66" s="34">
        <v>1</v>
      </c>
      <c r="R66" s="29">
        <v>15428.629999999997</v>
      </c>
      <c r="S66" s="29">
        <f t="shared" si="9"/>
        <v>11419.11</v>
      </c>
      <c r="T66" s="22">
        <f t="shared" si="6"/>
        <v>35.112368652197908</v>
      </c>
      <c r="U66" s="34">
        <v>0</v>
      </c>
      <c r="V66" s="37">
        <f t="shared" si="10"/>
        <v>110.25</v>
      </c>
      <c r="W66" s="22">
        <f t="shared" si="7"/>
        <v>1.575</v>
      </c>
      <c r="X66" s="31" t="s">
        <v>112</v>
      </c>
    </row>
    <row r="67" spans="1:24" ht="20.399999999999999">
      <c r="A67" s="5">
        <v>54</v>
      </c>
      <c r="B67" s="7" t="s">
        <v>54</v>
      </c>
      <c r="C67" s="28">
        <v>120</v>
      </c>
      <c r="D67" s="28">
        <v>105</v>
      </c>
      <c r="E67" s="28">
        <v>120</v>
      </c>
      <c r="F67" s="28">
        <v>90</v>
      </c>
      <c r="G67" s="34">
        <f t="shared" si="0"/>
        <v>435</v>
      </c>
      <c r="H67" s="25">
        <v>17211.98</v>
      </c>
      <c r="I67" s="25">
        <v>17203.43</v>
      </c>
      <c r="J67" s="27">
        <f t="shared" si="1"/>
        <v>8.5499999999992724</v>
      </c>
      <c r="K67" s="23">
        <v>8.5299999999999994</v>
      </c>
      <c r="L67" s="24">
        <f t="shared" si="2"/>
        <v>1.9999999999273044E-2</v>
      </c>
      <c r="M67" s="32">
        <f t="shared" si="3"/>
        <v>1.1619813641006464E-4</v>
      </c>
      <c r="N67" s="35">
        <v>0</v>
      </c>
      <c r="O67" s="25">
        <v>0</v>
      </c>
      <c r="P67" s="26">
        <f t="shared" si="4"/>
        <v>0</v>
      </c>
      <c r="Q67" s="34">
        <v>0</v>
      </c>
      <c r="R67" s="29">
        <v>5209.33</v>
      </c>
      <c r="S67" s="29">
        <f t="shared" si="9"/>
        <v>3998.0333333333333</v>
      </c>
      <c r="T67" s="22">
        <f t="shared" si="6"/>
        <v>30.297312845482359</v>
      </c>
      <c r="U67" s="34">
        <v>0</v>
      </c>
      <c r="V67" s="37">
        <f t="shared" si="10"/>
        <v>108.75</v>
      </c>
      <c r="W67" s="22">
        <f t="shared" si="7"/>
        <v>1.5535714285714286</v>
      </c>
      <c r="X67" s="31" t="s">
        <v>112</v>
      </c>
    </row>
    <row r="68" spans="1:24" ht="20.399999999999999">
      <c r="A68" s="72">
        <v>55</v>
      </c>
      <c r="B68" s="7" t="s">
        <v>55</v>
      </c>
      <c r="C68" s="28">
        <v>90</v>
      </c>
      <c r="D68" s="28">
        <v>120</v>
      </c>
      <c r="E68" s="28">
        <v>105</v>
      </c>
      <c r="F68" s="28">
        <v>90</v>
      </c>
      <c r="G68" s="34">
        <f t="shared" si="0"/>
        <v>405</v>
      </c>
      <c r="H68" s="25">
        <v>44283.8</v>
      </c>
      <c r="I68" s="25">
        <v>44271.02</v>
      </c>
      <c r="J68" s="27">
        <f t="shared" si="1"/>
        <v>12.780000000006112</v>
      </c>
      <c r="K68" s="23">
        <v>12.75</v>
      </c>
      <c r="L68" s="24">
        <f t="shared" si="2"/>
        <v>3.0000000006111804E-2</v>
      </c>
      <c r="M68" s="32">
        <f t="shared" si="3"/>
        <v>6.7744863824043566E-5</v>
      </c>
      <c r="N68" s="35">
        <v>0</v>
      </c>
      <c r="O68" s="25">
        <v>0</v>
      </c>
      <c r="P68" s="26">
        <f t="shared" si="4"/>
        <v>0</v>
      </c>
      <c r="Q68" s="34">
        <v>0</v>
      </c>
      <c r="R68" s="29">
        <v>13424.879999999997</v>
      </c>
      <c r="S68" s="29">
        <f t="shared" si="9"/>
        <v>10282.046666666667</v>
      </c>
      <c r="T68" s="22">
        <f t="shared" si="6"/>
        <v>30.566223196808384</v>
      </c>
      <c r="U68" s="34">
        <v>0</v>
      </c>
      <c r="V68" s="37">
        <f t="shared" si="10"/>
        <v>101.25</v>
      </c>
      <c r="W68" s="22">
        <f t="shared" si="7"/>
        <v>1.4464285714285714</v>
      </c>
      <c r="X68" s="31" t="s">
        <v>113</v>
      </c>
    </row>
    <row r="69" spans="1:24" ht="20.399999999999999">
      <c r="A69" s="5">
        <v>56</v>
      </c>
      <c r="B69" s="6" t="s">
        <v>80</v>
      </c>
      <c r="C69" s="28">
        <v>90</v>
      </c>
      <c r="D69" s="28">
        <v>75</v>
      </c>
      <c r="E69" s="28">
        <v>85</v>
      </c>
      <c r="F69" s="28">
        <v>75</v>
      </c>
      <c r="G69" s="34">
        <f t="shared" si="0"/>
        <v>325</v>
      </c>
      <c r="H69" s="25">
        <v>80220.52</v>
      </c>
      <c r="I69" s="25">
        <v>80137.539999999994</v>
      </c>
      <c r="J69" s="27">
        <f t="shared" si="1"/>
        <v>82.980000000010477</v>
      </c>
      <c r="K69" s="23">
        <v>82.14</v>
      </c>
      <c r="L69" s="24">
        <f t="shared" si="2"/>
        <v>0.84000000001047681</v>
      </c>
      <c r="M69" s="32">
        <f t="shared" si="3"/>
        <v>1.0471136312884494E-3</v>
      </c>
      <c r="N69" s="35">
        <v>0</v>
      </c>
      <c r="O69" s="25">
        <v>0</v>
      </c>
      <c r="P69" s="26">
        <f t="shared" si="4"/>
        <v>0</v>
      </c>
      <c r="Q69" s="34">
        <v>0</v>
      </c>
      <c r="R69" s="29">
        <v>34083.599999999991</v>
      </c>
      <c r="S69" s="29">
        <f t="shared" si="9"/>
        <v>15351.313333333334</v>
      </c>
      <c r="T69" s="22">
        <f t="shared" si="6"/>
        <v>122.02400055239568</v>
      </c>
      <c r="U69" s="34">
        <v>0</v>
      </c>
      <c r="V69" s="37">
        <f t="shared" si="10"/>
        <v>81.25</v>
      </c>
      <c r="W69" s="22">
        <f t="shared" si="7"/>
        <v>1.1607142857142858</v>
      </c>
      <c r="X69" s="31" t="s">
        <v>114</v>
      </c>
    </row>
    <row r="70" spans="1:24" ht="20.399999999999999">
      <c r="A70" s="72">
        <v>57</v>
      </c>
      <c r="B70" s="6" t="s">
        <v>56</v>
      </c>
      <c r="C70" s="28">
        <v>120</v>
      </c>
      <c r="D70" s="28">
        <v>105</v>
      </c>
      <c r="E70" s="28">
        <v>120</v>
      </c>
      <c r="F70" s="28">
        <v>90</v>
      </c>
      <c r="G70" s="34">
        <f t="shared" si="0"/>
        <v>435</v>
      </c>
      <c r="H70" s="25">
        <v>19061.53</v>
      </c>
      <c r="I70" s="25">
        <v>19033.73</v>
      </c>
      <c r="J70" s="27">
        <f t="shared" si="1"/>
        <v>27.799999999999272</v>
      </c>
      <c r="K70" s="23">
        <v>25.42</v>
      </c>
      <c r="L70" s="24">
        <f t="shared" si="2"/>
        <v>2.3799999999992707</v>
      </c>
      <c r="M70" s="32">
        <f t="shared" si="3"/>
        <v>1.2485881248773163E-2</v>
      </c>
      <c r="N70" s="35">
        <v>0</v>
      </c>
      <c r="O70" s="25">
        <v>0</v>
      </c>
      <c r="P70" s="26">
        <f t="shared" si="4"/>
        <v>0</v>
      </c>
      <c r="Q70" s="34">
        <v>0</v>
      </c>
      <c r="R70" s="29">
        <v>5607.8099999999995</v>
      </c>
      <c r="S70" s="29">
        <f t="shared" si="9"/>
        <v>4475.3066666666664</v>
      </c>
      <c r="T70" s="22">
        <f t="shared" si="6"/>
        <v>25.30560289350748</v>
      </c>
      <c r="U70" s="34">
        <v>0</v>
      </c>
      <c r="V70" s="37">
        <f t="shared" si="10"/>
        <v>108.75</v>
      </c>
      <c r="W70" s="22">
        <f t="shared" si="7"/>
        <v>1.5535714285714286</v>
      </c>
      <c r="X70" s="31" t="s">
        <v>112</v>
      </c>
    </row>
    <row r="71" spans="1:24" ht="20.399999999999999">
      <c r="A71" s="5">
        <v>58</v>
      </c>
      <c r="B71" s="6" t="s">
        <v>82</v>
      </c>
      <c r="C71" s="28">
        <v>105</v>
      </c>
      <c r="D71" s="28">
        <v>105</v>
      </c>
      <c r="E71" s="28">
        <v>100</v>
      </c>
      <c r="F71" s="28">
        <v>90</v>
      </c>
      <c r="G71" s="34">
        <f t="shared" ref="G71" si="11">C71+D71+E71+F71</f>
        <v>400</v>
      </c>
      <c r="H71" s="25">
        <v>44401</v>
      </c>
      <c r="I71" s="25">
        <v>44373.2</v>
      </c>
      <c r="J71" s="27">
        <f t="shared" si="1"/>
        <v>27.80000000000291</v>
      </c>
      <c r="K71" s="23">
        <v>15.94</v>
      </c>
      <c r="L71" s="24">
        <f t="shared" si="2"/>
        <v>11.860000000002911</v>
      </c>
      <c r="M71" s="32">
        <f t="shared" si="3"/>
        <v>2.6711110110139213E-2</v>
      </c>
      <c r="N71" s="35">
        <v>0</v>
      </c>
      <c r="O71" s="25">
        <v>0</v>
      </c>
      <c r="P71" s="26">
        <f t="shared" si="4"/>
        <v>0</v>
      </c>
      <c r="Q71" s="34">
        <v>0</v>
      </c>
      <c r="R71" s="29">
        <v>11020.529999999999</v>
      </c>
      <c r="S71" s="29">
        <f t="shared" si="9"/>
        <v>11117.556666666665</v>
      </c>
      <c r="T71" s="22">
        <f t="shared" si="6"/>
        <v>-0.87273372716487152</v>
      </c>
      <c r="U71" s="34">
        <v>15</v>
      </c>
      <c r="V71" s="37">
        <f t="shared" si="10"/>
        <v>115</v>
      </c>
      <c r="W71" s="22">
        <f t="shared" si="7"/>
        <v>1.6428571428571428</v>
      </c>
      <c r="X71" s="31" t="s">
        <v>112</v>
      </c>
    </row>
    <row r="72" spans="1:24" ht="20.399999999999999">
      <c r="A72" s="72">
        <v>59</v>
      </c>
      <c r="B72" s="6" t="s">
        <v>81</v>
      </c>
      <c r="C72" s="28">
        <v>120</v>
      </c>
      <c r="D72" s="28">
        <v>105</v>
      </c>
      <c r="E72" s="28">
        <v>120</v>
      </c>
      <c r="F72" s="28">
        <v>90</v>
      </c>
      <c r="G72" s="34">
        <f t="shared" si="0"/>
        <v>435</v>
      </c>
      <c r="H72" s="25">
        <v>80863.47</v>
      </c>
      <c r="I72" s="25">
        <v>80614.990000000005</v>
      </c>
      <c r="J72" s="27">
        <f t="shared" si="1"/>
        <v>248.47999999999593</v>
      </c>
      <c r="K72" s="23">
        <v>248.35</v>
      </c>
      <c r="L72" s="24">
        <f t="shared" si="2"/>
        <v>0.12999999999593115</v>
      </c>
      <c r="M72" s="32">
        <f t="shared" si="3"/>
        <v>1.6076480516595583E-4</v>
      </c>
      <c r="N72" s="35">
        <v>0</v>
      </c>
      <c r="O72" s="25">
        <v>0</v>
      </c>
      <c r="P72" s="26">
        <f t="shared" si="4"/>
        <v>0</v>
      </c>
      <c r="Q72" s="34">
        <v>0</v>
      </c>
      <c r="R72" s="29">
        <v>23024.300000000003</v>
      </c>
      <c r="S72" s="29">
        <f t="shared" si="9"/>
        <v>19196.896666666667</v>
      </c>
      <c r="T72" s="22">
        <f t="shared" si="6"/>
        <v>19.937614916577672</v>
      </c>
      <c r="U72" s="34">
        <v>15</v>
      </c>
      <c r="V72" s="37">
        <f t="shared" si="10"/>
        <v>123.75</v>
      </c>
      <c r="W72" s="22">
        <f t="shared" si="7"/>
        <v>1.7678571428571428</v>
      </c>
      <c r="X72" s="31" t="s">
        <v>111</v>
      </c>
    </row>
    <row r="73" spans="1:24" ht="20.399999999999999">
      <c r="A73" s="5">
        <v>60</v>
      </c>
      <c r="B73" s="6" t="s">
        <v>57</v>
      </c>
      <c r="C73" s="28">
        <v>120</v>
      </c>
      <c r="D73" s="28">
        <v>105</v>
      </c>
      <c r="E73" s="28">
        <v>85</v>
      </c>
      <c r="F73" s="28">
        <v>75</v>
      </c>
      <c r="G73" s="34">
        <f t="shared" si="0"/>
        <v>385</v>
      </c>
      <c r="H73" s="25">
        <v>18411.22</v>
      </c>
      <c r="I73" s="25">
        <v>18402.240000000002</v>
      </c>
      <c r="J73" s="27">
        <f t="shared" si="1"/>
        <v>8.9799999999995634</v>
      </c>
      <c r="K73" s="23">
        <v>0</v>
      </c>
      <c r="L73" s="24">
        <f t="shared" si="2"/>
        <v>8.9799999999995634</v>
      </c>
      <c r="M73" s="32">
        <f t="shared" si="3"/>
        <v>4.8774605919648793E-2</v>
      </c>
      <c r="N73" s="35">
        <v>0</v>
      </c>
      <c r="O73" s="38">
        <v>4.43</v>
      </c>
      <c r="P73" s="26">
        <f t="shared" si="4"/>
        <v>2.4061414724282255E-2</v>
      </c>
      <c r="Q73" s="34">
        <v>0</v>
      </c>
      <c r="R73" s="29">
        <v>6030.4800000000014</v>
      </c>
      <c r="S73" s="29">
        <f t="shared" si="9"/>
        <v>4123.92</v>
      </c>
      <c r="T73" s="22">
        <f t="shared" si="6"/>
        <v>46.231740673921927</v>
      </c>
      <c r="U73" s="34">
        <v>0</v>
      </c>
      <c r="V73" s="37">
        <f t="shared" si="10"/>
        <v>96.25</v>
      </c>
      <c r="W73" s="22">
        <f t="shared" si="7"/>
        <v>1.375</v>
      </c>
      <c r="X73" s="31" t="s">
        <v>113</v>
      </c>
    </row>
    <row r="74" spans="1:24" ht="20.399999999999999">
      <c r="A74" s="72">
        <v>61</v>
      </c>
      <c r="B74" s="6" t="s">
        <v>58</v>
      </c>
      <c r="C74" s="28">
        <v>135</v>
      </c>
      <c r="D74" s="28">
        <v>135</v>
      </c>
      <c r="E74" s="28">
        <v>120</v>
      </c>
      <c r="F74" s="28">
        <v>90</v>
      </c>
      <c r="G74" s="34">
        <f t="shared" si="0"/>
        <v>480</v>
      </c>
      <c r="H74" s="25">
        <v>17889.48</v>
      </c>
      <c r="I74" s="25">
        <v>17881.189999999999</v>
      </c>
      <c r="J74" s="27">
        <f t="shared" si="1"/>
        <v>8.2900000000008731</v>
      </c>
      <c r="K74" s="23">
        <v>8.24</v>
      </c>
      <c r="L74" s="24">
        <f t="shared" si="2"/>
        <v>5.0000000000872902E-2</v>
      </c>
      <c r="M74" s="32">
        <f t="shared" si="3"/>
        <v>2.7949387014531953E-4</v>
      </c>
      <c r="N74" s="35">
        <v>0</v>
      </c>
      <c r="O74" s="25">
        <v>0.11</v>
      </c>
      <c r="P74" s="26">
        <f t="shared" si="4"/>
        <v>6.1488651430896817E-4</v>
      </c>
      <c r="Q74" s="34">
        <v>0</v>
      </c>
      <c r="R74" s="29">
        <v>5409.7999999999993</v>
      </c>
      <c r="S74" s="29">
        <f t="shared" si="9"/>
        <v>4157.13</v>
      </c>
      <c r="T74" s="22">
        <f t="shared" si="6"/>
        <v>30.133048521455883</v>
      </c>
      <c r="U74" s="34">
        <v>0</v>
      </c>
      <c r="V74" s="37">
        <f t="shared" si="10"/>
        <v>120</v>
      </c>
      <c r="W74" s="22">
        <f t="shared" si="7"/>
        <v>1.7142857142857142</v>
      </c>
      <c r="X74" s="31" t="s">
        <v>112</v>
      </c>
    </row>
    <row r="75" spans="1:24" ht="20.399999999999999">
      <c r="A75" s="5">
        <v>62</v>
      </c>
      <c r="B75" s="6" t="s">
        <v>59</v>
      </c>
      <c r="C75" s="28">
        <v>105</v>
      </c>
      <c r="D75" s="28">
        <v>120</v>
      </c>
      <c r="E75" s="28">
        <v>120</v>
      </c>
      <c r="F75" s="28">
        <v>90</v>
      </c>
      <c r="G75" s="34">
        <f t="shared" si="0"/>
        <v>435</v>
      </c>
      <c r="H75" s="25">
        <v>26409.38</v>
      </c>
      <c r="I75" s="25">
        <v>26397.15</v>
      </c>
      <c r="J75" s="27">
        <f t="shared" si="1"/>
        <v>12.229999999999563</v>
      </c>
      <c r="K75" s="23">
        <v>10.06</v>
      </c>
      <c r="L75" s="24">
        <f t="shared" si="2"/>
        <v>2.1699999999995629</v>
      </c>
      <c r="M75" s="32">
        <f t="shared" si="3"/>
        <v>8.2167775237418032E-3</v>
      </c>
      <c r="N75" s="35">
        <v>0</v>
      </c>
      <c r="O75" s="25">
        <v>0</v>
      </c>
      <c r="P75" s="26">
        <f t="shared" si="4"/>
        <v>0</v>
      </c>
      <c r="Q75" s="34">
        <v>0</v>
      </c>
      <c r="R75" s="29">
        <v>7815.880000000001</v>
      </c>
      <c r="S75" s="29">
        <f t="shared" si="9"/>
        <v>6193.7566666666671</v>
      </c>
      <c r="T75" s="22">
        <f t="shared" si="6"/>
        <v>26.189652268117307</v>
      </c>
      <c r="U75" s="34">
        <v>0</v>
      </c>
      <c r="V75" s="37">
        <f t="shared" si="10"/>
        <v>108.75</v>
      </c>
      <c r="W75" s="22">
        <f t="shared" si="7"/>
        <v>1.5535714285714286</v>
      </c>
      <c r="X75" s="31" t="s">
        <v>112</v>
      </c>
    </row>
    <row r="76" spans="1:24" ht="20.399999999999999">
      <c r="A76" s="72">
        <v>63</v>
      </c>
      <c r="B76" s="6" t="s">
        <v>60</v>
      </c>
      <c r="C76" s="28">
        <v>135</v>
      </c>
      <c r="D76" s="28">
        <v>105</v>
      </c>
      <c r="E76" s="28">
        <v>105</v>
      </c>
      <c r="F76" s="28">
        <v>90</v>
      </c>
      <c r="G76" s="34">
        <f t="shared" ref="G76:G84" si="12">C76+D76+E76+F76</f>
        <v>435</v>
      </c>
      <c r="H76" s="25">
        <v>20704.52</v>
      </c>
      <c r="I76" s="25">
        <v>20684.810000000001</v>
      </c>
      <c r="J76" s="27">
        <f t="shared" si="1"/>
        <v>19.709999999999127</v>
      </c>
      <c r="K76" s="23">
        <v>19.43</v>
      </c>
      <c r="L76" s="24">
        <f t="shared" si="2"/>
        <v>0.27999999999912717</v>
      </c>
      <c r="M76" s="32">
        <f t="shared" si="3"/>
        <v>1.3523617065217023E-3</v>
      </c>
      <c r="N76" s="35">
        <v>0</v>
      </c>
      <c r="O76" s="25">
        <v>0</v>
      </c>
      <c r="P76" s="26">
        <f t="shared" si="4"/>
        <v>0</v>
      </c>
      <c r="Q76" s="34">
        <v>0</v>
      </c>
      <c r="R76" s="29">
        <v>6335.9700000000012</v>
      </c>
      <c r="S76" s="29">
        <f t="shared" si="9"/>
        <v>4782.9466666666667</v>
      </c>
      <c r="T76" s="22">
        <f t="shared" si="6"/>
        <v>32.470011513125826</v>
      </c>
      <c r="U76" s="34">
        <v>0</v>
      </c>
      <c r="V76" s="37">
        <f t="shared" si="10"/>
        <v>108.75</v>
      </c>
      <c r="W76" s="22">
        <f t="shared" si="7"/>
        <v>1.5535714285714286</v>
      </c>
      <c r="X76" s="31" t="s">
        <v>112</v>
      </c>
    </row>
    <row r="77" spans="1:24" ht="20.399999999999999">
      <c r="A77" s="5">
        <v>64</v>
      </c>
      <c r="B77" s="6" t="s">
        <v>61</v>
      </c>
      <c r="C77" s="28">
        <v>135</v>
      </c>
      <c r="D77" s="28">
        <v>120</v>
      </c>
      <c r="E77" s="28">
        <v>120</v>
      </c>
      <c r="F77" s="28">
        <v>75</v>
      </c>
      <c r="G77" s="34">
        <f t="shared" si="12"/>
        <v>450</v>
      </c>
      <c r="H77" s="25">
        <v>22804.76</v>
      </c>
      <c r="I77" s="25">
        <v>22800.34</v>
      </c>
      <c r="J77" s="27">
        <f t="shared" si="1"/>
        <v>4.4199999999982538</v>
      </c>
      <c r="K77" s="23">
        <v>4.28</v>
      </c>
      <c r="L77" s="24">
        <f t="shared" si="2"/>
        <v>0.13999999999825352</v>
      </c>
      <c r="M77" s="32">
        <f t="shared" si="3"/>
        <v>6.139069211789711E-4</v>
      </c>
      <c r="N77" s="35">
        <v>0</v>
      </c>
      <c r="O77" s="25">
        <v>0</v>
      </c>
      <c r="P77" s="26">
        <f t="shared" si="4"/>
        <v>0</v>
      </c>
      <c r="Q77" s="34">
        <v>0</v>
      </c>
      <c r="R77" s="29">
        <v>6846.2100000000009</v>
      </c>
      <c r="S77" s="29">
        <f t="shared" si="9"/>
        <v>5318.0433333333331</v>
      </c>
      <c r="T77" s="22">
        <f t="shared" si="6"/>
        <v>28.735506104062107</v>
      </c>
      <c r="U77" s="34">
        <v>0</v>
      </c>
      <c r="V77" s="37">
        <f t="shared" si="10"/>
        <v>112.5</v>
      </c>
      <c r="W77" s="22">
        <f t="shared" si="7"/>
        <v>1.6071428571428572</v>
      </c>
      <c r="X77" s="31" t="s">
        <v>112</v>
      </c>
    </row>
    <row r="78" spans="1:24" ht="51">
      <c r="A78" s="72">
        <v>65</v>
      </c>
      <c r="B78" s="6" t="s">
        <v>62</v>
      </c>
      <c r="C78" s="28">
        <v>105</v>
      </c>
      <c r="D78" s="28">
        <v>90</v>
      </c>
      <c r="E78" s="28">
        <v>115</v>
      </c>
      <c r="F78" s="28">
        <v>60</v>
      </c>
      <c r="G78" s="34">
        <f t="shared" si="12"/>
        <v>370</v>
      </c>
      <c r="H78" s="25">
        <v>79952.160000000003</v>
      </c>
      <c r="I78" s="25">
        <v>79842.34</v>
      </c>
      <c r="J78" s="27">
        <f t="shared" si="1"/>
        <v>109.82000000000698</v>
      </c>
      <c r="K78" s="23">
        <v>108.4</v>
      </c>
      <c r="L78" s="24">
        <f t="shared" si="2"/>
        <v>1.4200000000069792</v>
      </c>
      <c r="M78" s="32">
        <f t="shared" si="3"/>
        <v>1.7760620851356352E-3</v>
      </c>
      <c r="N78" s="35">
        <v>0</v>
      </c>
      <c r="O78" s="25">
        <v>0</v>
      </c>
      <c r="P78" s="26">
        <f t="shared" si="4"/>
        <v>0</v>
      </c>
      <c r="Q78" s="34">
        <v>0</v>
      </c>
      <c r="R78" s="29">
        <v>22188.979999999996</v>
      </c>
      <c r="S78" s="29">
        <f t="shared" si="9"/>
        <v>19217.786666666667</v>
      </c>
      <c r="T78" s="22">
        <f t="shared" si="6"/>
        <v>15.460642710155986</v>
      </c>
      <c r="U78" s="34">
        <v>15</v>
      </c>
      <c r="V78" s="37">
        <f t="shared" si="10"/>
        <v>107.5</v>
      </c>
      <c r="W78" s="22">
        <f t="shared" si="7"/>
        <v>1.5357142857142858</v>
      </c>
      <c r="X78" s="31" t="s">
        <v>112</v>
      </c>
    </row>
    <row r="79" spans="1:24" ht="20.399999999999999">
      <c r="A79" s="5">
        <v>66</v>
      </c>
      <c r="B79" s="6" t="s">
        <v>63</v>
      </c>
      <c r="C79" s="28">
        <v>105</v>
      </c>
      <c r="D79" s="28">
        <v>120</v>
      </c>
      <c r="E79" s="28">
        <v>120</v>
      </c>
      <c r="F79" s="28">
        <v>75</v>
      </c>
      <c r="G79" s="34">
        <f t="shared" si="12"/>
        <v>420</v>
      </c>
      <c r="H79" s="25">
        <v>22572.94</v>
      </c>
      <c r="I79" s="25">
        <v>22547.66</v>
      </c>
      <c r="J79" s="27">
        <f t="shared" si="1"/>
        <v>25.279999999998836</v>
      </c>
      <c r="K79" s="23">
        <v>20.75</v>
      </c>
      <c r="L79" s="24">
        <f t="shared" si="2"/>
        <v>4.5299999999988358</v>
      </c>
      <c r="M79" s="32">
        <f t="shared" si="3"/>
        <v>2.0068276440724318E-2</v>
      </c>
      <c r="N79" s="35">
        <v>0</v>
      </c>
      <c r="O79" s="25">
        <v>0</v>
      </c>
      <c r="P79" s="26">
        <f t="shared" si="4"/>
        <v>0</v>
      </c>
      <c r="Q79" s="34">
        <v>0</v>
      </c>
      <c r="R79" s="29">
        <v>6841.2000000000007</v>
      </c>
      <c r="S79" s="29">
        <f t="shared" ref="S79:S84" si="13">(I79-R79)/3</f>
        <v>5235.4866666666667</v>
      </c>
      <c r="T79" s="22">
        <f t="shared" si="6"/>
        <v>30.669800833542389</v>
      </c>
      <c r="U79" s="34">
        <v>0</v>
      </c>
      <c r="V79" s="37">
        <f t="shared" ref="V79:V84" si="14">(G79/4)-(N79+Q79)+U79</f>
        <v>105</v>
      </c>
      <c r="W79" s="22">
        <f t="shared" si="7"/>
        <v>1.5</v>
      </c>
      <c r="X79" s="31" t="s">
        <v>113</v>
      </c>
    </row>
    <row r="80" spans="1:24" ht="20.399999999999999">
      <c r="A80" s="72">
        <v>67</v>
      </c>
      <c r="B80" s="6" t="s">
        <v>64</v>
      </c>
      <c r="C80" s="28">
        <v>135</v>
      </c>
      <c r="D80" s="28">
        <v>120</v>
      </c>
      <c r="E80" s="28">
        <v>120</v>
      </c>
      <c r="F80" s="28">
        <v>75</v>
      </c>
      <c r="G80" s="34">
        <f t="shared" si="12"/>
        <v>450</v>
      </c>
      <c r="H80" s="25">
        <v>17620.939999999999</v>
      </c>
      <c r="I80" s="25">
        <v>17615</v>
      </c>
      <c r="J80" s="27">
        <f t="shared" ref="J80:J84" si="15">H80-I80</f>
        <v>5.9399999999986903</v>
      </c>
      <c r="K80" s="23">
        <v>0.01</v>
      </c>
      <c r="L80" s="24">
        <f t="shared" ref="L80:L84" si="16">J80-K80</f>
        <v>5.9299999999986905</v>
      </c>
      <c r="M80" s="32">
        <f t="shared" ref="M80:M84" si="17">L80/H80*100</f>
        <v>3.3653142227365228E-2</v>
      </c>
      <c r="N80" s="35">
        <v>0</v>
      </c>
      <c r="O80" s="25">
        <v>0</v>
      </c>
      <c r="P80" s="26">
        <f t="shared" ref="P80:P84" si="18">O80/H80*100</f>
        <v>0</v>
      </c>
      <c r="Q80" s="34">
        <v>0</v>
      </c>
      <c r="R80" s="29">
        <v>6140.9</v>
      </c>
      <c r="S80" s="29">
        <f t="shared" si="13"/>
        <v>3824.7000000000003</v>
      </c>
      <c r="T80" s="22">
        <f t="shared" ref="T80:T84" si="19">(R80-S80)/S80*100</f>
        <v>60.558998091353544</v>
      </c>
      <c r="U80" s="34">
        <v>0</v>
      </c>
      <c r="V80" s="37">
        <f t="shared" si="14"/>
        <v>112.5</v>
      </c>
      <c r="W80" s="22">
        <f t="shared" ref="W80:W84" si="20">V80/70</f>
        <v>1.6071428571428572</v>
      </c>
      <c r="X80" s="31" t="s">
        <v>112</v>
      </c>
    </row>
    <row r="81" spans="1:24" ht="20.399999999999999">
      <c r="A81" s="5">
        <v>68</v>
      </c>
      <c r="B81" s="6" t="s">
        <v>65</v>
      </c>
      <c r="C81" s="28">
        <v>105</v>
      </c>
      <c r="D81" s="28">
        <v>120</v>
      </c>
      <c r="E81" s="28">
        <v>115</v>
      </c>
      <c r="F81" s="28">
        <v>45</v>
      </c>
      <c r="G81" s="34">
        <f t="shared" si="12"/>
        <v>385</v>
      </c>
      <c r="H81" s="25">
        <v>44650.12</v>
      </c>
      <c r="I81" s="25">
        <v>44597.91</v>
      </c>
      <c r="J81" s="27">
        <f t="shared" si="15"/>
        <v>52.209999999999127</v>
      </c>
      <c r="K81" s="23">
        <v>51.64</v>
      </c>
      <c r="L81" s="24">
        <f t="shared" si="16"/>
        <v>0.56999999999912632</v>
      </c>
      <c r="M81" s="32">
        <f t="shared" si="17"/>
        <v>1.2765923137477038E-3</v>
      </c>
      <c r="N81" s="35">
        <v>0</v>
      </c>
      <c r="O81" s="25">
        <v>0</v>
      </c>
      <c r="P81" s="26">
        <f t="shared" si="18"/>
        <v>0</v>
      </c>
      <c r="Q81" s="34">
        <v>0</v>
      </c>
      <c r="R81" s="29">
        <v>12063.520000000004</v>
      </c>
      <c r="S81" s="29">
        <f t="shared" si="13"/>
        <v>10844.796666666667</v>
      </c>
      <c r="T81" s="22">
        <f t="shared" si="19"/>
        <v>11.237862458770584</v>
      </c>
      <c r="U81" s="34">
        <v>15</v>
      </c>
      <c r="V81" s="37">
        <f t="shared" si="14"/>
        <v>111.25</v>
      </c>
      <c r="W81" s="22">
        <f t="shared" si="20"/>
        <v>1.5892857142857142</v>
      </c>
      <c r="X81" s="31" t="s">
        <v>112</v>
      </c>
    </row>
    <row r="82" spans="1:24" ht="20.399999999999999">
      <c r="A82" s="72">
        <v>69</v>
      </c>
      <c r="B82" s="6" t="s">
        <v>66</v>
      </c>
      <c r="C82" s="28">
        <v>135</v>
      </c>
      <c r="D82" s="28">
        <v>105</v>
      </c>
      <c r="E82" s="28">
        <v>120</v>
      </c>
      <c r="F82" s="28">
        <v>75</v>
      </c>
      <c r="G82" s="34">
        <f t="shared" si="12"/>
        <v>435</v>
      </c>
      <c r="H82" s="25">
        <v>12580.78</v>
      </c>
      <c r="I82" s="25">
        <v>12570.75</v>
      </c>
      <c r="J82" s="27">
        <f t="shared" si="15"/>
        <v>10.030000000000655</v>
      </c>
      <c r="K82" s="23">
        <v>10.02</v>
      </c>
      <c r="L82" s="24">
        <f t="shared" si="16"/>
        <v>1.0000000000655263E-2</v>
      </c>
      <c r="M82" s="32">
        <f t="shared" si="17"/>
        <v>7.9486327562005397E-5</v>
      </c>
      <c r="N82" s="35">
        <v>0</v>
      </c>
      <c r="O82" s="25">
        <v>0</v>
      </c>
      <c r="P82" s="26">
        <f t="shared" si="18"/>
        <v>0</v>
      </c>
      <c r="Q82" s="34">
        <v>0</v>
      </c>
      <c r="R82" s="29">
        <v>3903.4300000000003</v>
      </c>
      <c r="S82" s="29">
        <f t="shared" si="13"/>
        <v>2889.1066666666666</v>
      </c>
      <c r="T82" s="22">
        <f t="shared" si="19"/>
        <v>35.108545663480768</v>
      </c>
      <c r="U82" s="34">
        <v>0</v>
      </c>
      <c r="V82" s="37">
        <f t="shared" si="14"/>
        <v>108.75</v>
      </c>
      <c r="W82" s="22">
        <f t="shared" si="20"/>
        <v>1.5535714285714286</v>
      </c>
      <c r="X82" s="31" t="s">
        <v>112</v>
      </c>
    </row>
    <row r="83" spans="1:24" ht="20.399999999999999">
      <c r="A83" s="5">
        <v>70</v>
      </c>
      <c r="B83" s="6" t="s">
        <v>67</v>
      </c>
      <c r="C83" s="28">
        <v>120</v>
      </c>
      <c r="D83" s="28">
        <v>90</v>
      </c>
      <c r="E83" s="28">
        <v>100</v>
      </c>
      <c r="F83" s="28">
        <v>75</v>
      </c>
      <c r="G83" s="34">
        <f t="shared" si="12"/>
        <v>385</v>
      </c>
      <c r="H83" s="25">
        <v>17406.64</v>
      </c>
      <c r="I83" s="25">
        <v>17393.66</v>
      </c>
      <c r="J83" s="27">
        <f t="shared" si="15"/>
        <v>12.979999999999563</v>
      </c>
      <c r="K83" s="23">
        <v>12.87</v>
      </c>
      <c r="L83" s="24">
        <f t="shared" si="16"/>
        <v>0.10999999999956422</v>
      </c>
      <c r="M83" s="32">
        <f t="shared" si="17"/>
        <v>6.3194275287800649E-4</v>
      </c>
      <c r="N83" s="35">
        <v>0</v>
      </c>
      <c r="O83" s="25">
        <v>0</v>
      </c>
      <c r="P83" s="26">
        <f t="shared" si="18"/>
        <v>0</v>
      </c>
      <c r="Q83" s="34">
        <v>0</v>
      </c>
      <c r="R83" s="29">
        <v>5714.49</v>
      </c>
      <c r="S83" s="29">
        <f t="shared" si="13"/>
        <v>3893.0566666666668</v>
      </c>
      <c r="T83" s="22">
        <f t="shared" si="19"/>
        <v>46.786715151847254</v>
      </c>
      <c r="U83" s="34">
        <v>0</v>
      </c>
      <c r="V83" s="37">
        <f t="shared" si="14"/>
        <v>96.25</v>
      </c>
      <c r="W83" s="22">
        <f t="shared" si="20"/>
        <v>1.375</v>
      </c>
      <c r="X83" s="31" t="s">
        <v>113</v>
      </c>
    </row>
    <row r="84" spans="1:24" ht="20.399999999999999">
      <c r="A84" s="72">
        <v>71</v>
      </c>
      <c r="B84" s="6" t="s">
        <v>68</v>
      </c>
      <c r="C84" s="28">
        <v>105</v>
      </c>
      <c r="D84" s="28">
        <v>120</v>
      </c>
      <c r="E84" s="28">
        <v>120</v>
      </c>
      <c r="F84" s="28">
        <v>90</v>
      </c>
      <c r="G84" s="34">
        <f t="shared" si="12"/>
        <v>435</v>
      </c>
      <c r="H84" s="25">
        <v>20853.669999999998</v>
      </c>
      <c r="I84" s="25">
        <v>20845.75</v>
      </c>
      <c r="J84" s="27">
        <f t="shared" si="15"/>
        <v>7.9199999999982538</v>
      </c>
      <c r="K84" s="23">
        <v>7.8</v>
      </c>
      <c r="L84" s="24">
        <f t="shared" si="16"/>
        <v>0.11999999999825395</v>
      </c>
      <c r="M84" s="32">
        <f t="shared" si="17"/>
        <v>5.7543828016005797E-4</v>
      </c>
      <c r="N84" s="35">
        <v>0</v>
      </c>
      <c r="O84" s="25">
        <v>0</v>
      </c>
      <c r="P84" s="26">
        <f t="shared" si="18"/>
        <v>0</v>
      </c>
      <c r="Q84" s="34">
        <v>0</v>
      </c>
      <c r="R84" s="29">
        <v>6225.65</v>
      </c>
      <c r="S84" s="29">
        <f t="shared" si="13"/>
        <v>4873.3666666666668</v>
      </c>
      <c r="T84" s="22">
        <f t="shared" si="19"/>
        <v>27.748442213117546</v>
      </c>
      <c r="U84" s="34">
        <v>0</v>
      </c>
      <c r="V84" s="37">
        <f t="shared" si="14"/>
        <v>108.75</v>
      </c>
      <c r="W84" s="22">
        <f t="shared" si="20"/>
        <v>1.5535714285714286</v>
      </c>
      <c r="X84" s="31" t="s">
        <v>112</v>
      </c>
    </row>
    <row r="85" spans="1:24">
      <c r="A85" s="62" t="s">
        <v>120</v>
      </c>
      <c r="B85" s="63"/>
      <c r="C85" s="40">
        <f>SUM(C14:C84)/70</f>
        <v>115.92857142857143</v>
      </c>
      <c r="D85" s="40">
        <f t="shared" ref="D85:G85" si="21">SUM(D14:D84)/70</f>
        <v>109.71428571428571</v>
      </c>
      <c r="E85" s="40">
        <f t="shared" si="21"/>
        <v>111</v>
      </c>
      <c r="F85" s="40">
        <f t="shared" si="21"/>
        <v>82.928571428571431</v>
      </c>
      <c r="G85" s="42">
        <f t="shared" si="21"/>
        <v>419.57142857142856</v>
      </c>
      <c r="H85" s="31" t="s">
        <v>121</v>
      </c>
      <c r="I85" s="31" t="s">
        <v>121</v>
      </c>
      <c r="J85" s="31" t="s">
        <v>121</v>
      </c>
      <c r="K85" s="31" t="s">
        <v>121</v>
      </c>
      <c r="L85" s="31" t="s">
        <v>121</v>
      </c>
      <c r="M85" s="31" t="s">
        <v>121</v>
      </c>
      <c r="N85" s="35">
        <f>SUM(N14:N84)/70</f>
        <v>2.8571428571428571E-2</v>
      </c>
      <c r="O85" s="31" t="s">
        <v>121</v>
      </c>
      <c r="P85" s="31" t="s">
        <v>121</v>
      </c>
      <c r="Q85" s="35">
        <f>SUM(Q14:Q84)/70</f>
        <v>8.5714285714285715E-2</v>
      </c>
      <c r="R85" s="31" t="s">
        <v>121</v>
      </c>
      <c r="S85" s="31" t="s">
        <v>121</v>
      </c>
      <c r="T85" s="31" t="s">
        <v>121</v>
      </c>
      <c r="U85" s="35">
        <f>SUM(U14:U84)/70</f>
        <v>7.2857142857142856</v>
      </c>
      <c r="V85" s="43">
        <f>SUM(V14:V84)/70</f>
        <v>112.06428571428572</v>
      </c>
      <c r="W85" s="41">
        <f>V85/70</f>
        <v>1.6009183673469387</v>
      </c>
      <c r="X85" s="31" t="s">
        <v>121</v>
      </c>
    </row>
    <row r="86" spans="1:24">
      <c r="B86" s="8"/>
      <c r="C86" s="9"/>
      <c r="D86" s="10"/>
      <c r="E86" s="10"/>
      <c r="F86" s="10"/>
      <c r="G86" s="11"/>
      <c r="K86" s="12"/>
      <c r="L86" s="12"/>
      <c r="M86" s="13"/>
      <c r="N86" s="10"/>
      <c r="O86" s="14"/>
      <c r="P86" s="15"/>
      <c r="Q86" s="10"/>
      <c r="R86" s="10"/>
      <c r="S86" s="10"/>
      <c r="T86" s="10"/>
      <c r="V86" s="9"/>
      <c r="W86" s="10"/>
    </row>
    <row r="87" spans="1:24">
      <c r="B87" s="8"/>
      <c r="C87" s="9"/>
      <c r="D87" s="10"/>
      <c r="E87" s="10"/>
      <c r="F87" s="10"/>
      <c r="G87" s="11"/>
      <c r="J87" s="10"/>
      <c r="K87" s="10"/>
      <c r="L87" s="10"/>
      <c r="M87" s="13"/>
      <c r="N87" s="10"/>
      <c r="O87" s="14"/>
      <c r="P87" s="15"/>
      <c r="Q87" s="10"/>
      <c r="R87" s="10"/>
      <c r="S87" s="10"/>
      <c r="T87" s="10"/>
      <c r="U87" s="10"/>
      <c r="W87" s="10"/>
    </row>
    <row r="88" spans="1:24" ht="20.399999999999999" customHeight="1">
      <c r="B88" t="s">
        <v>69</v>
      </c>
      <c r="G88" s="17"/>
      <c r="H88" s="17"/>
      <c r="I88" s="17"/>
      <c r="M88" s="10" t="s">
        <v>92</v>
      </c>
      <c r="N88" s="16"/>
    </row>
    <row r="89" spans="1:24">
      <c r="B89" t="s">
        <v>70</v>
      </c>
    </row>
  </sheetData>
  <mergeCells count="27">
    <mergeCell ref="A85:B85"/>
    <mergeCell ref="V10:V12"/>
    <mergeCell ref="W10:W12"/>
    <mergeCell ref="A7:X7"/>
    <mergeCell ref="A8:X8"/>
    <mergeCell ref="T10:T12"/>
    <mergeCell ref="R10:R12"/>
    <mergeCell ref="S10:S12"/>
    <mergeCell ref="U10:U12"/>
    <mergeCell ref="P10:P12"/>
    <mergeCell ref="Q10:Q12"/>
    <mergeCell ref="X10:X12"/>
    <mergeCell ref="A10:A12"/>
    <mergeCell ref="B10:B12"/>
    <mergeCell ref="D10:D12"/>
    <mergeCell ref="E10:E12"/>
    <mergeCell ref="G10:G12"/>
    <mergeCell ref="H10:H12"/>
    <mergeCell ref="C10:C12"/>
    <mergeCell ref="F10:F12"/>
    <mergeCell ref="I10:I12"/>
    <mergeCell ref="O10:O12"/>
    <mergeCell ref="J10:J12"/>
    <mergeCell ref="K10:K12"/>
    <mergeCell ref="L10:L12"/>
    <mergeCell ref="M10:M12"/>
    <mergeCell ref="N10:N12"/>
  </mergeCells>
  <pageMargins left="0.52" right="0.31496062992125984" top="0.34" bottom="0.23" header="0.31496062992125984" footer="0.22"/>
  <pageSetup paperSize="9" scale="4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2014 год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Коурова Евгения Александровна</dc:creator>
  <cp:lastModifiedBy>Коурова Евгения Александровна</cp:lastModifiedBy>
  <cp:lastPrinted>2015-03-30T07:43:13Z</cp:lastPrinted>
  <dcterms:created xsi:type="dcterms:W3CDTF">2014-03-04T05:14:25Z</dcterms:created>
  <dcterms:modified xsi:type="dcterms:W3CDTF">2015-03-30T07:43:14Z</dcterms:modified>
</cp:coreProperties>
</file>